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rkas.sharepoint.com/Kliendisuhted/ri ja halduslepingud/YLEP 2024/MKM/TTJA/Endla tn 10a/Allkirjastamiseks/"/>
    </mc:Choice>
  </mc:AlternateContent>
  <xr:revisionPtr revIDLastSave="81" documentId="13_ncr:1_{AE8B1F11-BF63-4B1E-9867-2AFCE89792C7}" xr6:coauthVersionLast="47" xr6:coauthVersionMax="47" xr10:uidLastSave="{30FF0A12-B732-4C03-BDF2-A6439473A36D}"/>
  <bookViews>
    <workbookView xWindow="29925" yWindow="-585" windowWidth="28800" windowHeight="15435" tabRatio="698" xr2:uid="{00000000-000D-0000-FFFF-FFFF00000000}"/>
  </bookViews>
  <sheets>
    <sheet name="Lisa 3" sheetId="4" r:id="rId1"/>
    <sheet name="Annuiteetgraafik BIL" sheetId="5" r:id="rId2"/>
    <sheet name="Annuiteetgraafik BIL lisanduv" sheetId="11" r:id="rId3"/>
    <sheet name="Annuiteetgraafik INV" sheetId="6" r:id="rId4"/>
    <sheet name="Annuiteetgraafik (Lisa 6.2)" sheetId="13" r:id="rId5"/>
    <sheet name="Annuiteetgraafik (Lisa 6.3)" sheetId="14"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4" l="1"/>
  <c r="H15" i="4" s="1"/>
  <c r="G15" i="4" s="1"/>
  <c r="F14" i="4"/>
  <c r="H14" i="4" s="1"/>
  <c r="G14" i="4" s="1"/>
  <c r="G27" i="4"/>
  <c r="G28" i="4"/>
  <c r="G29" i="4"/>
  <c r="G30" i="4"/>
  <c r="G25" i="4"/>
  <c r="H30" i="4"/>
  <c r="H29" i="4"/>
  <c r="H28" i="4"/>
  <c r="H27" i="4"/>
  <c r="H25" i="4"/>
  <c r="G16" i="4"/>
  <c r="G17" i="4"/>
  <c r="G18" i="4"/>
  <c r="G19" i="4"/>
  <c r="G20" i="4"/>
  <c r="G21" i="4"/>
  <c r="H21" i="4"/>
  <c r="H20" i="4"/>
  <c r="H19" i="4"/>
  <c r="H18" i="4"/>
  <c r="H17" i="4"/>
  <c r="H16" i="4"/>
  <c r="E16" i="4"/>
  <c r="E17" i="4"/>
  <c r="E18" i="4"/>
  <c r="E19" i="4"/>
  <c r="E20" i="4"/>
  <c r="E21" i="4"/>
  <c r="F17" i="4"/>
  <c r="F16" i="4"/>
  <c r="E15" i="4" l="1"/>
  <c r="E14" i="4"/>
  <c r="H31" i="4"/>
  <c r="G31" i="4"/>
  <c r="D94" i="14"/>
  <c r="E27" i="4"/>
  <c r="E28" i="4"/>
  <c r="E29" i="4"/>
  <c r="E30" i="4"/>
  <c r="E25" i="4"/>
  <c r="B15" i="14"/>
  <c r="B16" i="14" s="1"/>
  <c r="A15" i="14"/>
  <c r="D9" i="14"/>
  <c r="D8" i="14"/>
  <c r="D16" i="14" l="1"/>
  <c r="E16" i="14"/>
  <c r="A16" i="14"/>
  <c r="B17" i="14"/>
  <c r="C15" i="14"/>
  <c r="E15" i="14"/>
  <c r="G15" i="14" s="1"/>
  <c r="C16" i="14" s="1"/>
  <c r="D15" i="14"/>
  <c r="G16" i="14" l="1"/>
  <c r="F16" i="14"/>
  <c r="F15" i="14"/>
  <c r="B18" i="14"/>
  <c r="D17" i="14"/>
  <c r="E17" i="14"/>
  <c r="C17" i="14"/>
  <c r="A17" i="14"/>
  <c r="G17" i="14" l="1"/>
  <c r="C18" i="14" s="1"/>
  <c r="F17" i="14"/>
  <c r="A18" i="14"/>
  <c r="D18" i="14"/>
  <c r="B19" i="14"/>
  <c r="E18" i="14"/>
  <c r="F18" i="14" l="1"/>
  <c r="G18" i="14"/>
  <c r="C19" i="14" s="1"/>
  <c r="E19" i="14"/>
  <c r="D19" i="14"/>
  <c r="B20" i="14"/>
  <c r="A19" i="14"/>
  <c r="F19" i="14" l="1"/>
  <c r="G19" i="14"/>
  <c r="E20" i="14"/>
  <c r="A20" i="14"/>
  <c r="B21" i="14"/>
  <c r="C20" i="14"/>
  <c r="D20" i="14"/>
  <c r="F20" i="14" s="1"/>
  <c r="G20" i="14" l="1"/>
  <c r="E21" i="14"/>
  <c r="D21" i="14"/>
  <c r="C21" i="14"/>
  <c r="A21" i="14"/>
  <c r="B22" i="14"/>
  <c r="G21" i="14" l="1"/>
  <c r="F21" i="14"/>
  <c r="B23" i="14"/>
  <c r="A22" i="14"/>
  <c r="E22" i="14"/>
  <c r="C22" i="14"/>
  <c r="D22" i="14"/>
  <c r="F22" i="14" s="1"/>
  <c r="G22" i="14" l="1"/>
  <c r="C23" i="14" s="1"/>
  <c r="E23" i="14"/>
  <c r="A23" i="14"/>
  <c r="B24" i="14"/>
  <c r="D23" i="14"/>
  <c r="F23" i="14" l="1"/>
  <c r="G23" i="14"/>
  <c r="C24" i="14" s="1"/>
  <c r="E24" i="14"/>
  <c r="D24" i="14"/>
  <c r="B25" i="14"/>
  <c r="A24" i="14"/>
  <c r="F24" i="14" l="1"/>
  <c r="G24" i="14"/>
  <c r="A25" i="14"/>
  <c r="B26" i="14"/>
  <c r="D25" i="14"/>
  <c r="E25" i="14"/>
  <c r="C25" i="14"/>
  <c r="G25" i="14" l="1"/>
  <c r="F25" i="14"/>
  <c r="E26" i="14"/>
  <c r="D26" i="14"/>
  <c r="F26" i="14" s="1"/>
  <c r="C26" i="14"/>
  <c r="A26" i="14"/>
  <c r="B27" i="14"/>
  <c r="G26" i="14" l="1"/>
  <c r="B28" i="14"/>
  <c r="A27" i="14"/>
  <c r="D27" i="14"/>
  <c r="E27" i="14"/>
  <c r="C27" i="14"/>
  <c r="G27" i="14" l="1"/>
  <c r="F27" i="14"/>
  <c r="D28" i="14"/>
  <c r="C28" i="14"/>
  <c r="B29" i="14"/>
  <c r="E28" i="14"/>
  <c r="A28" i="14"/>
  <c r="G28" i="14" l="1"/>
  <c r="F28" i="14"/>
  <c r="B30" i="14"/>
  <c r="E29" i="14"/>
  <c r="D29" i="14"/>
  <c r="C29" i="14"/>
  <c r="A29" i="14"/>
  <c r="G29" i="14" l="1"/>
  <c r="F29" i="14"/>
  <c r="A30" i="14"/>
  <c r="D30" i="14"/>
  <c r="B31" i="14"/>
  <c r="E30" i="14"/>
  <c r="C30" i="14"/>
  <c r="G30" i="14" l="1"/>
  <c r="C31" i="14" s="1"/>
  <c r="F30" i="14"/>
  <c r="E31" i="14"/>
  <c r="D31" i="14"/>
  <c r="B32" i="14"/>
  <c r="A31" i="14"/>
  <c r="G31" i="14" l="1"/>
  <c r="F31" i="14"/>
  <c r="C32" i="14"/>
  <c r="E32" i="14"/>
  <c r="G32" i="14" s="1"/>
  <c r="B33" i="14"/>
  <c r="A32" i="14"/>
  <c r="D32" i="14"/>
  <c r="F32" i="14" s="1"/>
  <c r="E33" i="14" l="1"/>
  <c r="D33" i="14"/>
  <c r="C33" i="14"/>
  <c r="A33" i="14"/>
  <c r="B34" i="14"/>
  <c r="G33" i="14" l="1"/>
  <c r="F33" i="14"/>
  <c r="B35" i="14"/>
  <c r="C34" i="14"/>
  <c r="A34" i="14"/>
  <c r="E34" i="14"/>
  <c r="G34" i="14" s="1"/>
  <c r="D34" i="14"/>
  <c r="F34" i="14" l="1"/>
  <c r="B36" i="14"/>
  <c r="C35" i="14"/>
  <c r="E35" i="14"/>
  <c r="G35" i="14" s="1"/>
  <c r="A35" i="14"/>
  <c r="D35" i="14"/>
  <c r="F35" i="14" s="1"/>
  <c r="B37" i="14" l="1"/>
  <c r="E36" i="14"/>
  <c r="D36" i="14"/>
  <c r="C36" i="14"/>
  <c r="A36" i="14"/>
  <c r="F36" i="14" l="1"/>
  <c r="G36" i="14"/>
  <c r="E37" i="14"/>
  <c r="D37" i="14"/>
  <c r="F37" i="14" s="1"/>
  <c r="C37" i="14"/>
  <c r="A37" i="14"/>
  <c r="B38" i="14"/>
  <c r="G37" i="14" l="1"/>
  <c r="B39" i="14"/>
  <c r="E38" i="14"/>
  <c r="D38" i="14"/>
  <c r="F38" i="14" s="1"/>
  <c r="C38" i="14"/>
  <c r="A38" i="14"/>
  <c r="G38" i="14" l="1"/>
  <c r="E39" i="14"/>
  <c r="C39" i="14"/>
  <c r="D39" i="14"/>
  <c r="F39" i="14" s="1"/>
  <c r="B40" i="14"/>
  <c r="A39" i="14"/>
  <c r="G39" i="14" l="1"/>
  <c r="B41" i="14"/>
  <c r="C40" i="14"/>
  <c r="E40" i="14"/>
  <c r="G40" i="14" s="1"/>
  <c r="D40" i="14"/>
  <c r="A40" i="14"/>
  <c r="F40" i="14" l="1"/>
  <c r="C41" i="14"/>
  <c r="A41" i="14"/>
  <c r="B42" i="14"/>
  <c r="E41" i="14"/>
  <c r="G41" i="14" s="1"/>
  <c r="D41" i="14"/>
  <c r="F41" i="14" l="1"/>
  <c r="E42" i="14"/>
  <c r="A42" i="14"/>
  <c r="B43" i="14"/>
  <c r="D42" i="14"/>
  <c r="F42" i="14" s="1"/>
  <c r="C42" i="14"/>
  <c r="G42" i="14"/>
  <c r="A43" i="14" l="1"/>
  <c r="B44" i="14"/>
  <c r="D43" i="14"/>
  <c r="E43" i="14"/>
  <c r="C43" i="14"/>
  <c r="G43" i="14" l="1"/>
  <c r="F43" i="14"/>
  <c r="D44" i="14"/>
  <c r="C44" i="14"/>
  <c r="A44" i="14"/>
  <c r="E44" i="14"/>
  <c r="G44" i="14" s="1"/>
  <c r="B45" i="14"/>
  <c r="F44" i="14" l="1"/>
  <c r="B46" i="14"/>
  <c r="E45" i="14"/>
  <c r="C45" i="14"/>
  <c r="D45" i="14"/>
  <c r="F45" i="14" s="1"/>
  <c r="A45" i="14"/>
  <c r="G45" i="14" l="1"/>
  <c r="D46" i="14"/>
  <c r="A46" i="14"/>
  <c r="E46" i="14"/>
  <c r="F46" i="14" s="1"/>
  <c r="C46" i="14"/>
  <c r="B47" i="14"/>
  <c r="G46" i="14" l="1"/>
  <c r="B48" i="14"/>
  <c r="E47" i="14"/>
  <c r="C47" i="14"/>
  <c r="D47" i="14"/>
  <c r="F47" i="14" s="1"/>
  <c r="A47" i="14"/>
  <c r="G47" i="14" l="1"/>
  <c r="B49" i="14"/>
  <c r="A48" i="14"/>
  <c r="D48" i="14"/>
  <c r="E48" i="14"/>
  <c r="C48" i="14"/>
  <c r="G48" i="14" l="1"/>
  <c r="F48" i="14"/>
  <c r="E49" i="14"/>
  <c r="D49" i="14"/>
  <c r="F49" i="14" s="1"/>
  <c r="C49" i="14"/>
  <c r="B50" i="14"/>
  <c r="A49" i="14"/>
  <c r="G49" i="14" l="1"/>
  <c r="B51" i="14"/>
  <c r="D50" i="14"/>
  <c r="E50" i="14"/>
  <c r="C50" i="14"/>
  <c r="A50" i="14"/>
  <c r="G50" i="14" l="1"/>
  <c r="F50" i="14"/>
  <c r="E51" i="14"/>
  <c r="C51" i="14"/>
  <c r="A51" i="14"/>
  <c r="B52" i="14"/>
  <c r="D51" i="14"/>
  <c r="F51" i="14" l="1"/>
  <c r="G51" i="14"/>
  <c r="A52" i="14"/>
  <c r="B53" i="14"/>
  <c r="E52" i="14"/>
  <c r="C52" i="14"/>
  <c r="D52" i="14"/>
  <c r="F52" i="14" s="1"/>
  <c r="G52" i="14" l="1"/>
  <c r="C53" i="14"/>
  <c r="A53" i="14"/>
  <c r="B54" i="14"/>
  <c r="E53" i="14"/>
  <c r="G53" i="14" s="1"/>
  <c r="D53" i="14"/>
  <c r="F53" i="14" s="1"/>
  <c r="E54" i="14" l="1"/>
  <c r="D54" i="14"/>
  <c r="F54" i="14" s="1"/>
  <c r="C54" i="14"/>
  <c r="A54" i="14"/>
  <c r="B55" i="14"/>
  <c r="G54" i="14"/>
  <c r="A55" i="14" l="1"/>
  <c r="B56" i="14"/>
  <c r="E55" i="14"/>
  <c r="D55" i="14"/>
  <c r="C55" i="14"/>
  <c r="F55" i="14" l="1"/>
  <c r="G55" i="14"/>
  <c r="D56" i="14"/>
  <c r="C56" i="14"/>
  <c r="B57" i="14"/>
  <c r="E56" i="14"/>
  <c r="G56" i="14" s="1"/>
  <c r="A56" i="14"/>
  <c r="F56" i="14" l="1"/>
  <c r="B58" i="14"/>
  <c r="A57" i="14"/>
  <c r="D57" i="14"/>
  <c r="E57" i="14"/>
  <c r="C57" i="14"/>
  <c r="G57" i="14" l="1"/>
  <c r="F57" i="14"/>
  <c r="D58" i="14"/>
  <c r="A58" i="14"/>
  <c r="B59" i="14"/>
  <c r="E58" i="14"/>
  <c r="C58" i="14"/>
  <c r="F58" i="14" l="1"/>
  <c r="G58" i="14"/>
  <c r="B60" i="14"/>
  <c r="E59" i="14"/>
  <c r="D59" i="14"/>
  <c r="C59" i="14"/>
  <c r="A59" i="14"/>
  <c r="G59" i="14" l="1"/>
  <c r="C60" i="14" s="1"/>
  <c r="F59" i="14"/>
  <c r="A60" i="14"/>
  <c r="B61" i="14"/>
  <c r="E60" i="14"/>
  <c r="D60" i="14"/>
  <c r="G60" i="14" l="1"/>
  <c r="F60" i="14"/>
  <c r="E61" i="14"/>
  <c r="D61" i="14"/>
  <c r="F61" i="14" s="1"/>
  <c r="C61" i="14"/>
  <c r="G61" i="14" s="1"/>
  <c r="B62" i="14"/>
  <c r="A61" i="14"/>
  <c r="B63" i="14" l="1"/>
  <c r="C62" i="14"/>
  <c r="A62" i="14"/>
  <c r="D62" i="14"/>
  <c r="E62" i="14"/>
  <c r="G62" i="14" s="1"/>
  <c r="F62" i="14" l="1"/>
  <c r="E63" i="14"/>
  <c r="G63" i="14" s="1"/>
  <c r="C63" i="14"/>
  <c r="A63" i="14"/>
  <c r="B64" i="14"/>
  <c r="D63" i="14"/>
  <c r="F63" i="14" l="1"/>
  <c r="E64" i="14"/>
  <c r="A64" i="14"/>
  <c r="B65" i="14"/>
  <c r="D64" i="14"/>
  <c r="F64" i="14" s="1"/>
  <c r="C64" i="14"/>
  <c r="G64" i="14" l="1"/>
  <c r="C65" i="14"/>
  <c r="A65" i="14"/>
  <c r="D65" i="14"/>
  <c r="B66" i="14"/>
  <c r="E65" i="14"/>
  <c r="G65" i="14" l="1"/>
  <c r="F65" i="14"/>
  <c r="E66" i="14"/>
  <c r="D66" i="14"/>
  <c r="F66" i="14" s="1"/>
  <c r="C66" i="14"/>
  <c r="B67" i="14"/>
  <c r="A66" i="14"/>
  <c r="G66" i="14" l="1"/>
  <c r="A67" i="14"/>
  <c r="B68" i="14"/>
  <c r="E67" i="14"/>
  <c r="D67" i="14"/>
  <c r="C67" i="14"/>
  <c r="F67" i="14" l="1"/>
  <c r="G67" i="14"/>
  <c r="D68" i="14"/>
  <c r="C68" i="14"/>
  <c r="A68" i="14"/>
  <c r="E68" i="14"/>
  <c r="G68" i="14" s="1"/>
  <c r="B69" i="14"/>
  <c r="F68" i="14" l="1"/>
  <c r="B70" i="14"/>
  <c r="A69" i="14"/>
  <c r="E69" i="14"/>
  <c r="D69" i="14"/>
  <c r="F69" i="14" s="1"/>
  <c r="C69" i="14"/>
  <c r="G69" i="14" l="1"/>
  <c r="D70" i="14"/>
  <c r="A70" i="14"/>
  <c r="B71" i="14"/>
  <c r="E70" i="14"/>
  <c r="F70" i="14" s="1"/>
  <c r="C70" i="14"/>
  <c r="G70" i="14" l="1"/>
  <c r="B72" i="14"/>
  <c r="E71" i="14"/>
  <c r="D71" i="14"/>
  <c r="F71" i="14" s="1"/>
  <c r="A71" i="14"/>
  <c r="C71" i="14"/>
  <c r="G71" i="14" l="1"/>
  <c r="B73" i="14"/>
  <c r="A72" i="14"/>
  <c r="E72" i="14"/>
  <c r="D72" i="14"/>
  <c r="F72" i="14" s="1"/>
  <c r="C72" i="14"/>
  <c r="G72" i="14" l="1"/>
  <c r="E73" i="14"/>
  <c r="D73" i="14"/>
  <c r="C73" i="14"/>
  <c r="B74" i="14"/>
  <c r="A73" i="14"/>
  <c r="G73" i="14" l="1"/>
  <c r="F73" i="14"/>
  <c r="B75" i="14"/>
  <c r="A74" i="14"/>
  <c r="D74" i="14"/>
  <c r="C74" i="14"/>
  <c r="E74" i="14"/>
  <c r="G74" i="14" l="1"/>
  <c r="F74" i="14"/>
  <c r="E75" i="14"/>
  <c r="C75" i="14"/>
  <c r="A75" i="14"/>
  <c r="B76" i="14"/>
  <c r="D75" i="14"/>
  <c r="G75" i="14" l="1"/>
  <c r="F75" i="14"/>
  <c r="E76" i="14"/>
  <c r="B77" i="14"/>
  <c r="D76" i="14"/>
  <c r="F76" i="14" s="1"/>
  <c r="C76" i="14"/>
  <c r="G76" i="14" s="1"/>
  <c r="A76" i="14"/>
  <c r="C77" i="14" l="1"/>
  <c r="A77" i="14"/>
  <c r="E77" i="14"/>
  <c r="G77" i="14" s="1"/>
  <c r="B78" i="14"/>
  <c r="D77" i="14"/>
  <c r="F77" i="14" s="1"/>
  <c r="E78" i="14" l="1"/>
  <c r="D78" i="14"/>
  <c r="F78" i="14" s="1"/>
  <c r="C78" i="14"/>
  <c r="G78" i="14" s="1"/>
  <c r="B79" i="14"/>
  <c r="A78" i="14"/>
  <c r="A79" i="14" l="1"/>
  <c r="B80" i="14"/>
  <c r="E79" i="14"/>
  <c r="D79" i="14"/>
  <c r="F79" i="14" s="1"/>
  <c r="C79" i="14"/>
  <c r="G79" i="14" s="1"/>
  <c r="D80" i="14" l="1"/>
  <c r="C80" i="14"/>
  <c r="A80" i="14"/>
  <c r="E80" i="14"/>
  <c r="G80" i="14" s="1"/>
  <c r="B81" i="14"/>
  <c r="F80" i="14" l="1"/>
  <c r="B82" i="14"/>
  <c r="E81" i="14"/>
  <c r="D81" i="14"/>
  <c r="F81" i="14" s="1"/>
  <c r="C81" i="14"/>
  <c r="A81" i="14"/>
  <c r="G81" i="14" l="1"/>
  <c r="D82" i="14"/>
  <c r="A82" i="14"/>
  <c r="E82" i="14"/>
  <c r="F82" i="14" s="1"/>
  <c r="C82" i="14"/>
  <c r="B83" i="14"/>
  <c r="G82" i="14" l="1"/>
  <c r="B84" i="14"/>
  <c r="E83" i="14"/>
  <c r="D83" i="14"/>
  <c r="A83" i="14"/>
  <c r="C83" i="14"/>
  <c r="G83" i="14" s="1"/>
  <c r="F83" i="14" l="1"/>
  <c r="B85" i="14"/>
  <c r="E84" i="14"/>
  <c r="D84" i="14"/>
  <c r="F84" i="14" s="1"/>
  <c r="C84" i="14"/>
  <c r="A84" i="14"/>
  <c r="G84" i="14" l="1"/>
  <c r="E85" i="14"/>
  <c r="D85" i="14"/>
  <c r="F85" i="14" s="1"/>
  <c r="C85" i="14"/>
  <c r="B86" i="14"/>
  <c r="A85" i="14"/>
  <c r="G85" i="14" l="1"/>
  <c r="B87" i="14"/>
  <c r="A86" i="14"/>
  <c r="D86" i="14"/>
  <c r="E86" i="14"/>
  <c r="C86" i="14"/>
  <c r="G86" i="14" l="1"/>
  <c r="F86" i="14"/>
  <c r="E87" i="14"/>
  <c r="D87" i="14"/>
  <c r="F87" i="14" s="1"/>
  <c r="C87" i="14"/>
  <c r="A87" i="14"/>
  <c r="B88" i="14"/>
  <c r="G87" i="14" l="1"/>
  <c r="B89" i="14"/>
  <c r="E88" i="14"/>
  <c r="D88" i="14"/>
  <c r="F88" i="14" s="1"/>
  <c r="C88" i="14"/>
  <c r="G88" i="14" s="1"/>
  <c r="A88" i="14"/>
  <c r="C89" i="14" l="1"/>
  <c r="A89" i="14"/>
  <c r="E89" i="14"/>
  <c r="G89" i="14" s="1"/>
  <c r="D89" i="14"/>
  <c r="B90" i="14"/>
  <c r="F89" i="14" l="1"/>
  <c r="E90" i="14"/>
  <c r="D90" i="14"/>
  <c r="F90" i="14" s="1"/>
  <c r="C90" i="14"/>
  <c r="A90" i="14"/>
  <c r="B91" i="14"/>
  <c r="G90" i="14" l="1"/>
  <c r="A91" i="14"/>
  <c r="B92" i="14"/>
  <c r="C91" i="14"/>
  <c r="E91" i="14"/>
  <c r="G91" i="14" s="1"/>
  <c r="D91" i="14"/>
  <c r="F91" i="14" s="1"/>
  <c r="E92" i="14" l="1"/>
  <c r="D92" i="14"/>
  <c r="C92" i="14"/>
  <c r="A92" i="14"/>
  <c r="B93" i="14"/>
  <c r="G92" i="14" l="1"/>
  <c r="F92" i="14"/>
  <c r="B94" i="14"/>
  <c r="A93" i="14"/>
  <c r="D93" i="14"/>
  <c r="C93" i="14"/>
  <c r="E93" i="14"/>
  <c r="G93" i="14" l="1"/>
  <c r="C94" i="14" s="1"/>
  <c r="F93" i="14"/>
  <c r="A94" i="14"/>
  <c r="E94" i="14"/>
  <c r="F94" i="14" s="1"/>
  <c r="B95" i="14"/>
  <c r="G94" i="14" l="1"/>
  <c r="B96" i="14"/>
  <c r="G95" i="14"/>
  <c r="F95" i="14"/>
  <c r="E95" i="14"/>
  <c r="D95" i="14"/>
  <c r="C95" i="14"/>
  <c r="A95" i="14"/>
  <c r="A96" i="14" l="1"/>
  <c r="B97" i="14"/>
  <c r="D96" i="14"/>
  <c r="G96" i="14"/>
  <c r="F96" i="14"/>
  <c r="E96" i="14"/>
  <c r="C96" i="14"/>
  <c r="G97" i="14" l="1"/>
  <c r="F97" i="14"/>
  <c r="E97" i="14"/>
  <c r="D97" i="14"/>
  <c r="C97" i="14"/>
  <c r="B98" i="14"/>
  <c r="A97" i="14"/>
  <c r="B99" i="14" l="1"/>
  <c r="G98" i="14"/>
  <c r="A98" i="14"/>
  <c r="D98" i="14"/>
  <c r="C98" i="14"/>
  <c r="F98" i="14"/>
  <c r="E98" i="14"/>
  <c r="E99" i="14" l="1"/>
  <c r="D99" i="14"/>
  <c r="C99" i="14"/>
  <c r="A99" i="14"/>
  <c r="G99" i="14"/>
  <c r="B100" i="14"/>
  <c r="F99" i="14"/>
  <c r="B101" i="14" l="1"/>
  <c r="G100" i="14"/>
  <c r="F100" i="14"/>
  <c r="E100" i="14"/>
  <c r="D100" i="14"/>
  <c r="C100" i="14"/>
  <c r="A100" i="14"/>
  <c r="C101" i="14" l="1"/>
  <c r="A101" i="14"/>
  <c r="E101" i="14"/>
  <c r="G101" i="14"/>
  <c r="F101" i="14"/>
  <c r="D101" i="14"/>
  <c r="B102" i="14"/>
  <c r="G102" i="14" l="1"/>
  <c r="F102" i="14"/>
  <c r="E102" i="14"/>
  <c r="D102" i="14"/>
  <c r="C102" i="14"/>
  <c r="A102" i="14"/>
  <c r="B103" i="14"/>
  <c r="A103" i="14" l="1"/>
  <c r="B104" i="14"/>
  <c r="C103" i="14"/>
  <c r="G103" i="14"/>
  <c r="F103" i="14"/>
  <c r="E103" i="14"/>
  <c r="D103" i="14"/>
  <c r="F104" i="14" l="1"/>
  <c r="E104" i="14"/>
  <c r="D104" i="14"/>
  <c r="C104" i="14"/>
  <c r="A104" i="14"/>
  <c r="B105" i="14"/>
  <c r="G104" i="14"/>
  <c r="B106" i="14" l="1"/>
  <c r="G105" i="14"/>
  <c r="F105" i="14"/>
  <c r="A105" i="14"/>
  <c r="E105" i="14"/>
  <c r="D105" i="14"/>
  <c r="C105" i="14"/>
  <c r="D106" i="14" l="1"/>
  <c r="C106" i="14"/>
  <c r="A106" i="14"/>
  <c r="F106" i="14"/>
  <c r="G106" i="14"/>
  <c r="E106" i="14"/>
  <c r="B107" i="14"/>
  <c r="B108" i="14" l="1"/>
  <c r="G107" i="14"/>
  <c r="F107" i="14"/>
  <c r="E107" i="14"/>
  <c r="D107" i="14"/>
  <c r="C107" i="14"/>
  <c r="A107" i="14"/>
  <c r="A108" i="14" l="1"/>
  <c r="B109" i="14"/>
  <c r="D108" i="14"/>
  <c r="G108" i="14"/>
  <c r="F108" i="14"/>
  <c r="E108" i="14"/>
  <c r="C108" i="14"/>
  <c r="G109" i="14" l="1"/>
  <c r="F109" i="14"/>
  <c r="E109" i="14"/>
  <c r="D109" i="14"/>
  <c r="C109" i="14"/>
  <c r="B110" i="14"/>
  <c r="A109" i="14"/>
  <c r="B111" i="14" l="1"/>
  <c r="G110" i="14"/>
  <c r="C110" i="14"/>
  <c r="A110" i="14"/>
  <c r="E110" i="14"/>
  <c r="D110" i="14"/>
  <c r="F110" i="14"/>
  <c r="E111" i="14" l="1"/>
  <c r="D111" i="14"/>
  <c r="C111" i="14"/>
  <c r="A111" i="14"/>
  <c r="G111" i="14"/>
  <c r="B112" i="14"/>
  <c r="F111" i="14"/>
  <c r="B113" i="14" l="1"/>
  <c r="G112" i="14"/>
  <c r="F112" i="14"/>
  <c r="E112" i="14"/>
  <c r="D112" i="14"/>
  <c r="C112" i="14"/>
  <c r="A112" i="14"/>
  <c r="C113" i="14" l="1"/>
  <c r="A113" i="14"/>
  <c r="E113" i="14"/>
  <c r="B114" i="14"/>
  <c r="G113" i="14"/>
  <c r="F113" i="14"/>
  <c r="D113" i="14"/>
  <c r="G114" i="14" l="1"/>
  <c r="F114" i="14"/>
  <c r="E114" i="14"/>
  <c r="D114" i="14"/>
  <c r="C114" i="14"/>
  <c r="A114" i="14"/>
  <c r="B115" i="14"/>
  <c r="A115" i="14" l="1"/>
  <c r="B116" i="14"/>
  <c r="C115" i="14"/>
  <c r="G115" i="14"/>
  <c r="F115" i="14"/>
  <c r="E115" i="14"/>
  <c r="D115" i="14"/>
  <c r="F116" i="14" l="1"/>
  <c r="E116" i="14"/>
  <c r="D116" i="14"/>
  <c r="C116" i="14"/>
  <c r="A116" i="14"/>
  <c r="B117" i="14"/>
  <c r="G116" i="14"/>
  <c r="B118" i="14" l="1"/>
  <c r="G117" i="14"/>
  <c r="F117" i="14"/>
  <c r="A117" i="14"/>
  <c r="E117" i="14"/>
  <c r="D117" i="14"/>
  <c r="C117" i="14"/>
  <c r="D118" i="14" l="1"/>
  <c r="C118" i="14"/>
  <c r="A118" i="14"/>
  <c r="F118" i="14"/>
  <c r="E118" i="14"/>
  <c r="G118" i="14"/>
  <c r="B119" i="14"/>
  <c r="B120" i="14" l="1"/>
  <c r="G119" i="14"/>
  <c r="F119" i="14"/>
  <c r="E119" i="14"/>
  <c r="D119" i="14"/>
  <c r="A119" i="14"/>
  <c r="C119" i="14"/>
  <c r="A120" i="14" l="1"/>
  <c r="B121" i="14"/>
  <c r="D120" i="14"/>
  <c r="G120" i="14"/>
  <c r="F120" i="14"/>
  <c r="E120" i="14"/>
  <c r="C120" i="14"/>
  <c r="G121" i="14" l="1"/>
  <c r="F121" i="14"/>
  <c r="E121" i="14"/>
  <c r="D121" i="14"/>
  <c r="C121" i="14"/>
  <c r="B122" i="14"/>
  <c r="A121" i="14"/>
  <c r="B123" i="14" l="1"/>
  <c r="G122" i="14"/>
  <c r="D122" i="14"/>
  <c r="C122" i="14"/>
  <c r="A122" i="14"/>
  <c r="E122" i="14"/>
  <c r="F122" i="14"/>
  <c r="E123" i="14" l="1"/>
  <c r="D123" i="14"/>
  <c r="C123" i="14"/>
  <c r="A123" i="14"/>
  <c r="G123" i="14"/>
  <c r="B124" i="14"/>
  <c r="F123" i="14"/>
  <c r="B125" i="14" l="1"/>
  <c r="G124" i="14"/>
  <c r="F124" i="14"/>
  <c r="E124" i="14"/>
  <c r="D124" i="14"/>
  <c r="C124" i="14"/>
  <c r="A124" i="14"/>
  <c r="C125" i="14" l="1"/>
  <c r="A125" i="14"/>
  <c r="E125" i="14"/>
  <c r="B126" i="14"/>
  <c r="G125" i="14"/>
  <c r="F125" i="14"/>
  <c r="D125" i="14"/>
  <c r="G126" i="14" l="1"/>
  <c r="F126" i="14"/>
  <c r="E126" i="14"/>
  <c r="D126" i="14"/>
  <c r="C126" i="14"/>
  <c r="A126" i="14"/>
  <c r="B127" i="14"/>
  <c r="A127" i="14" l="1"/>
  <c r="B128" i="14"/>
  <c r="C127" i="14"/>
  <c r="D127" i="14"/>
  <c r="G127" i="14"/>
  <c r="F127" i="14"/>
  <c r="E127" i="14"/>
  <c r="F128" i="14" l="1"/>
  <c r="E128" i="14"/>
  <c r="D128" i="14"/>
  <c r="C128" i="14"/>
  <c r="A128" i="14"/>
  <c r="B129" i="14"/>
  <c r="G128" i="14"/>
  <c r="B130" i="14" l="1"/>
  <c r="G129" i="14"/>
  <c r="F129" i="14"/>
  <c r="A129" i="14"/>
  <c r="E129" i="14"/>
  <c r="D129" i="14"/>
  <c r="C129" i="14"/>
  <c r="D130" i="14" l="1"/>
  <c r="C130" i="14"/>
  <c r="A130" i="14"/>
  <c r="B131" i="14"/>
  <c r="F130" i="14"/>
  <c r="G130" i="14"/>
  <c r="E130" i="14"/>
  <c r="B132" i="14" l="1"/>
  <c r="G131" i="14"/>
  <c r="F131" i="14"/>
  <c r="E131" i="14"/>
  <c r="D131" i="14"/>
  <c r="A131" i="14"/>
  <c r="C131" i="14"/>
  <c r="A132" i="14" l="1"/>
  <c r="B133" i="14"/>
  <c r="G132" i="14"/>
  <c r="D132" i="14"/>
  <c r="F132" i="14"/>
  <c r="E132" i="14"/>
  <c r="C132" i="14"/>
  <c r="G133" i="14" l="1"/>
  <c r="F133" i="14"/>
  <c r="E133" i="14"/>
  <c r="D133" i="14"/>
  <c r="C133" i="14"/>
  <c r="A133" i="14"/>
  <c r="B134" i="14"/>
  <c r="B135" i="14" l="1"/>
  <c r="G134" i="14"/>
  <c r="F134" i="14"/>
  <c r="E134" i="14"/>
  <c r="D134" i="14"/>
  <c r="C134" i="14"/>
  <c r="A134" i="14"/>
  <c r="E135" i="14" l="1"/>
  <c r="D135" i="14"/>
  <c r="C135" i="14"/>
  <c r="A135" i="14"/>
  <c r="G135" i="14"/>
  <c r="B136" i="14"/>
  <c r="F135" i="14"/>
  <c r="B137" i="14" l="1"/>
  <c r="G136" i="14"/>
  <c r="F136" i="14"/>
  <c r="E136" i="14"/>
  <c r="D136" i="14"/>
  <c r="C136" i="14"/>
  <c r="A136" i="14"/>
  <c r="C137" i="14" l="1"/>
  <c r="A137" i="14"/>
  <c r="B138" i="14"/>
  <c r="E137" i="14"/>
  <c r="D137" i="14"/>
  <c r="G137" i="14"/>
  <c r="F137" i="14"/>
  <c r="G138" i="14" l="1"/>
  <c r="F138" i="14"/>
  <c r="E138" i="14"/>
  <c r="D138" i="14"/>
  <c r="C138" i="14"/>
  <c r="A138" i="14"/>
  <c r="B139" i="14"/>
  <c r="A139" i="14" l="1"/>
  <c r="B140" i="14"/>
  <c r="G139" i="14"/>
  <c r="F139" i="14"/>
  <c r="C139" i="14"/>
  <c r="E139" i="14"/>
  <c r="D139" i="14"/>
  <c r="F140" i="14" l="1"/>
  <c r="E140" i="14"/>
  <c r="D140" i="14"/>
  <c r="C140" i="14"/>
  <c r="A140" i="14"/>
  <c r="B141" i="14"/>
  <c r="G140" i="14"/>
  <c r="B142" i="14" l="1"/>
  <c r="G141" i="14"/>
  <c r="F141" i="14"/>
  <c r="E141" i="14"/>
  <c r="D141" i="14"/>
  <c r="A141" i="14"/>
  <c r="C141" i="14"/>
  <c r="D142" i="14" l="1"/>
  <c r="C142" i="14"/>
  <c r="A142" i="14"/>
  <c r="B143" i="14"/>
  <c r="F142" i="14"/>
  <c r="G142" i="14"/>
  <c r="E142" i="14"/>
  <c r="B144" i="14" l="1"/>
  <c r="G143" i="14"/>
  <c r="F143" i="14"/>
  <c r="E143" i="14"/>
  <c r="D143" i="14"/>
  <c r="C143" i="14"/>
  <c r="A143" i="14"/>
  <c r="A144" i="14" l="1"/>
  <c r="B145" i="14"/>
  <c r="G144" i="14"/>
  <c r="F144" i="14"/>
  <c r="D144" i="14"/>
  <c r="E144" i="14"/>
  <c r="C144" i="14"/>
  <c r="F145" i="14" l="1"/>
  <c r="G145" i="14"/>
  <c r="E145" i="14"/>
  <c r="D145" i="14"/>
  <c r="C145" i="14"/>
  <c r="A145" i="14"/>
  <c r="B146" i="14"/>
  <c r="B147" i="14" l="1"/>
  <c r="A146" i="14"/>
  <c r="G146" i="14"/>
  <c r="F146" i="14"/>
  <c r="E146" i="14"/>
  <c r="C146" i="14"/>
  <c r="D146" i="14"/>
  <c r="D147" i="14" l="1"/>
  <c r="A147" i="14"/>
  <c r="B148" i="14"/>
  <c r="G147" i="14"/>
  <c r="F147" i="14"/>
  <c r="E147" i="14"/>
  <c r="C147" i="14"/>
  <c r="B149" i="14" l="1"/>
  <c r="G148" i="14"/>
  <c r="F148" i="14"/>
  <c r="A148" i="14"/>
  <c r="D148" i="14"/>
  <c r="E148" i="14"/>
  <c r="C148" i="14"/>
  <c r="B150" i="14" l="1"/>
  <c r="G149" i="14"/>
  <c r="F149" i="14"/>
  <c r="E149" i="14"/>
  <c r="D149" i="14"/>
  <c r="C149" i="14"/>
  <c r="A149" i="14"/>
  <c r="G150" i="14" l="1"/>
  <c r="E150" i="14"/>
  <c r="D150" i="14"/>
  <c r="C150" i="14"/>
  <c r="F150" i="14"/>
  <c r="A150" i="14"/>
  <c r="B151" i="14"/>
  <c r="B152" i="14" l="1"/>
  <c r="G151" i="14"/>
  <c r="F151" i="14"/>
  <c r="E151" i="14"/>
  <c r="D151" i="14"/>
  <c r="C151" i="14"/>
  <c r="A151" i="14"/>
  <c r="E152" i="14" l="1"/>
  <c r="C152" i="14"/>
  <c r="A152" i="14"/>
  <c r="B153" i="14"/>
  <c r="G152" i="14"/>
  <c r="F152" i="14"/>
  <c r="D152" i="14"/>
  <c r="G153" i="14" l="1"/>
  <c r="F153" i="14"/>
  <c r="A153" i="14"/>
  <c r="B154" i="14"/>
  <c r="D153" i="14"/>
  <c r="E153" i="14"/>
  <c r="C153" i="14"/>
  <c r="C154" i="14" l="1"/>
  <c r="A154" i="14"/>
  <c r="B155" i="14"/>
  <c r="G154" i="14"/>
  <c r="F154" i="14"/>
  <c r="E154" i="14"/>
  <c r="D154" i="14"/>
  <c r="F155" i="14" l="1"/>
  <c r="E155" i="14"/>
  <c r="D155" i="14"/>
  <c r="G155" i="14"/>
  <c r="C155" i="14"/>
  <c r="A155" i="14"/>
  <c r="B156" i="14"/>
  <c r="A156" i="14" l="1"/>
  <c r="B157" i="14"/>
  <c r="G156" i="14"/>
  <c r="F156" i="14"/>
  <c r="E156" i="14"/>
  <c r="C156" i="14"/>
  <c r="D156" i="14"/>
  <c r="F157" i="14" l="1"/>
  <c r="D157" i="14"/>
  <c r="C157" i="14"/>
  <c r="B158" i="14"/>
  <c r="G157" i="14"/>
  <c r="E157" i="14"/>
  <c r="A157" i="14"/>
  <c r="B159" i="14" l="1"/>
  <c r="G158" i="14"/>
  <c r="C158" i="14"/>
  <c r="A158" i="14"/>
  <c r="E158" i="14"/>
  <c r="F158" i="14"/>
  <c r="D158" i="14"/>
  <c r="D159" i="14" l="1"/>
  <c r="A159" i="14"/>
  <c r="B160" i="14"/>
  <c r="G159" i="14"/>
  <c r="F159" i="14"/>
  <c r="E159" i="14"/>
  <c r="C159" i="14"/>
  <c r="B161" i="14" l="1"/>
  <c r="G160" i="14"/>
  <c r="F160" i="14"/>
  <c r="E160" i="14"/>
  <c r="D160" i="14"/>
  <c r="C160" i="14"/>
  <c r="A160" i="14"/>
  <c r="A161" i="14" l="1"/>
  <c r="B162" i="14"/>
  <c r="G161" i="14"/>
  <c r="F161" i="14"/>
  <c r="D161" i="14"/>
  <c r="E161" i="14"/>
  <c r="C161" i="14"/>
  <c r="G162" i="14" l="1"/>
  <c r="E162" i="14"/>
  <c r="D162" i="14"/>
  <c r="C162" i="14"/>
  <c r="B163" i="14"/>
  <c r="F162" i="14"/>
  <c r="A162" i="14"/>
  <c r="B164" i="14" l="1"/>
  <c r="D163" i="14"/>
  <c r="C163" i="14"/>
  <c r="A163" i="14"/>
  <c r="F163" i="14"/>
  <c r="G163" i="14"/>
  <c r="E163" i="14"/>
  <c r="E164" i="14" l="1"/>
  <c r="C164" i="14"/>
  <c r="A164" i="14"/>
  <c r="B165" i="14"/>
  <c r="G164" i="14"/>
  <c r="F164" i="14"/>
  <c r="D164" i="14"/>
  <c r="G165" i="14" l="1"/>
  <c r="F165" i="14"/>
  <c r="B166" i="14"/>
  <c r="E165" i="14"/>
  <c r="D165" i="14"/>
  <c r="C165" i="14"/>
  <c r="A165" i="14"/>
  <c r="C166" i="14" l="1"/>
  <c r="A166" i="14"/>
  <c r="B167" i="14"/>
  <c r="G166" i="14"/>
  <c r="E166" i="14"/>
  <c r="F166" i="14"/>
  <c r="D166" i="14"/>
  <c r="F167" i="14" l="1"/>
  <c r="E167" i="14"/>
  <c r="D167" i="14"/>
  <c r="B168" i="14"/>
  <c r="G167" i="14"/>
  <c r="C167" i="14"/>
  <c r="A167" i="14"/>
  <c r="A168" i="14" l="1"/>
  <c r="B169" i="14"/>
  <c r="E168" i="14"/>
  <c r="D168" i="14"/>
  <c r="C168" i="14"/>
  <c r="G168" i="14"/>
  <c r="F168" i="14"/>
  <c r="F169" i="14" l="1"/>
  <c r="D169" i="14"/>
  <c r="C169" i="14"/>
  <c r="B170" i="14"/>
  <c r="G169" i="14"/>
  <c r="E169" i="14"/>
  <c r="A169" i="14"/>
  <c r="B171" i="14" l="1"/>
  <c r="G170" i="14"/>
  <c r="F170" i="14"/>
  <c r="E170" i="14"/>
  <c r="D170" i="14"/>
  <c r="C170" i="14"/>
  <c r="A170" i="14"/>
  <c r="D171" i="14" l="1"/>
  <c r="A171" i="14"/>
  <c r="C171" i="14"/>
  <c r="B172" i="14"/>
  <c r="F171" i="14"/>
  <c r="G171" i="14"/>
  <c r="E171" i="14"/>
  <c r="B173" i="14" l="1"/>
  <c r="G172" i="14"/>
  <c r="F172" i="14"/>
  <c r="E172" i="14"/>
  <c r="D172" i="14"/>
  <c r="C172" i="14"/>
  <c r="A172" i="14"/>
  <c r="B174" i="14" l="1"/>
  <c r="F173" i="14"/>
  <c r="E173" i="14"/>
  <c r="D173" i="14"/>
  <c r="C173" i="14"/>
  <c r="A173" i="14"/>
  <c r="G173" i="14"/>
  <c r="G174" i="14" l="1"/>
  <c r="E174" i="14"/>
  <c r="D174" i="14"/>
  <c r="C174" i="14"/>
  <c r="B175" i="14"/>
  <c r="A174" i="14"/>
  <c r="F174" i="14"/>
  <c r="B176" i="14" l="1"/>
  <c r="G175" i="14"/>
  <c r="F175" i="14"/>
  <c r="E175" i="14"/>
  <c r="D175" i="14"/>
  <c r="C175" i="14"/>
  <c r="A175" i="14"/>
  <c r="E176" i="14" l="1"/>
  <c r="C176" i="14"/>
  <c r="A176" i="14"/>
  <c r="G176" i="14"/>
  <c r="F176" i="14"/>
  <c r="D176" i="14"/>
  <c r="B177" i="14"/>
  <c r="G177" i="14" l="1"/>
  <c r="F177" i="14"/>
  <c r="E177" i="14"/>
  <c r="B178" i="14"/>
  <c r="D177" i="14"/>
  <c r="C177" i="14"/>
  <c r="A177" i="14"/>
  <c r="C178" i="14" l="1"/>
  <c r="A178" i="14"/>
  <c r="B179" i="14"/>
  <c r="G178" i="14"/>
  <c r="F178" i="14"/>
  <c r="E178" i="14"/>
  <c r="D178" i="14"/>
  <c r="F179" i="14" l="1"/>
  <c r="E179" i="14"/>
  <c r="D179" i="14"/>
  <c r="C179" i="14"/>
  <c r="G179" i="14"/>
  <c r="A179" i="14"/>
  <c r="B180" i="14"/>
  <c r="A180" i="14" l="1"/>
  <c r="B181" i="14"/>
  <c r="G180" i="14"/>
  <c r="F180" i="14"/>
  <c r="E180" i="14"/>
  <c r="C180" i="14"/>
  <c r="D180" i="14"/>
  <c r="F181" i="14" l="1"/>
  <c r="D181" i="14"/>
  <c r="C181" i="14"/>
  <c r="A181" i="14"/>
  <c r="B182" i="14"/>
  <c r="G181" i="14"/>
  <c r="E181" i="14"/>
  <c r="B183" i="14" l="1"/>
  <c r="G182" i="14"/>
  <c r="F182" i="14"/>
  <c r="D182" i="14"/>
  <c r="C182" i="14"/>
  <c r="A182" i="14"/>
  <c r="E182" i="14"/>
  <c r="D183" i="14" l="1"/>
  <c r="A183" i="14"/>
  <c r="B184" i="14"/>
  <c r="G183" i="14"/>
  <c r="F183" i="14"/>
  <c r="C183" i="14"/>
  <c r="E183" i="14"/>
  <c r="B185" i="14" l="1"/>
  <c r="G184" i="14"/>
  <c r="F184" i="14"/>
  <c r="E184" i="14"/>
  <c r="D184" i="14"/>
  <c r="C184" i="14"/>
  <c r="A184" i="14"/>
  <c r="B186" i="14" l="1"/>
  <c r="E185" i="14"/>
  <c r="D185" i="14"/>
  <c r="C185" i="14"/>
  <c r="A185" i="14"/>
  <c r="G185" i="14"/>
  <c r="F185" i="14"/>
  <c r="G186" i="14" l="1"/>
  <c r="E186" i="14"/>
  <c r="D186" i="14"/>
  <c r="C186" i="14"/>
  <c r="B187" i="14"/>
  <c r="F186" i="14"/>
  <c r="A186" i="14"/>
  <c r="B188" i="14" l="1"/>
  <c r="G187" i="14"/>
  <c r="F187" i="14"/>
  <c r="E187" i="14"/>
  <c r="D187" i="14"/>
  <c r="C187" i="14"/>
  <c r="A187" i="14"/>
  <c r="E188" i="14" l="1"/>
  <c r="C188" i="14"/>
  <c r="A188" i="14"/>
  <c r="F188" i="14"/>
  <c r="D188" i="14"/>
  <c r="B189" i="14"/>
  <c r="G188" i="14"/>
  <c r="G189" i="14" l="1"/>
  <c r="F189" i="14"/>
  <c r="E189" i="14"/>
  <c r="B190" i="14"/>
  <c r="D189" i="14"/>
  <c r="C189" i="14"/>
  <c r="A189" i="14"/>
  <c r="C190" i="14" l="1"/>
  <c r="A190" i="14"/>
  <c r="B191" i="14"/>
  <c r="G190" i="14"/>
  <c r="F190" i="14"/>
  <c r="E190" i="14"/>
  <c r="D190" i="14"/>
  <c r="G191" i="14" l="1"/>
  <c r="F191" i="14"/>
  <c r="E191" i="14"/>
  <c r="D191" i="14"/>
  <c r="C191" i="14"/>
  <c r="A191" i="14"/>
  <c r="B192" i="14"/>
  <c r="A192" i="14" l="1"/>
  <c r="B193" i="14"/>
  <c r="G192" i="14"/>
  <c r="F192" i="14"/>
  <c r="E192" i="14"/>
  <c r="C192" i="14"/>
  <c r="D192" i="14"/>
  <c r="F193" i="14" l="1"/>
  <c r="E193" i="14"/>
  <c r="D193" i="14"/>
  <c r="C193" i="14"/>
  <c r="A193" i="14"/>
  <c r="B194" i="14"/>
  <c r="G193" i="14"/>
  <c r="B195" i="14" l="1"/>
  <c r="G194" i="14"/>
  <c r="F194" i="14"/>
  <c r="E194" i="14"/>
  <c r="D194" i="14"/>
  <c r="C194" i="14"/>
  <c r="A194" i="14"/>
  <c r="D195" i="14" l="1"/>
  <c r="C195" i="14"/>
  <c r="A195" i="14"/>
  <c r="B196" i="14"/>
  <c r="F195" i="14"/>
  <c r="E195" i="14"/>
  <c r="G195" i="14"/>
  <c r="B197" i="14" l="1"/>
  <c r="G196" i="14"/>
  <c r="F196" i="14"/>
  <c r="E196" i="14"/>
  <c r="D196" i="14"/>
  <c r="C196" i="14"/>
  <c r="A196" i="14"/>
  <c r="A197" i="14" l="1"/>
  <c r="B198" i="14"/>
  <c r="G197" i="14"/>
  <c r="F197" i="14"/>
  <c r="E197" i="14"/>
  <c r="D197" i="14"/>
  <c r="C197" i="14"/>
  <c r="G198" i="14" l="1"/>
  <c r="F198" i="14"/>
  <c r="E198" i="14"/>
  <c r="D198" i="14"/>
  <c r="C198" i="14"/>
  <c r="A198" i="14"/>
  <c r="B199" i="14"/>
  <c r="B200" i="14" l="1"/>
  <c r="G199" i="14"/>
  <c r="F199" i="14"/>
  <c r="E199" i="14"/>
  <c r="D199" i="14"/>
  <c r="C199" i="14"/>
  <c r="A199" i="14"/>
  <c r="E200" i="14" l="1"/>
  <c r="D200" i="14"/>
  <c r="C200" i="14"/>
  <c r="A200" i="14"/>
  <c r="B201" i="14"/>
  <c r="G200" i="14"/>
  <c r="F200" i="14"/>
  <c r="B202" i="14" l="1"/>
  <c r="G201" i="14"/>
  <c r="F201" i="14"/>
  <c r="E201" i="14"/>
  <c r="D201" i="14"/>
  <c r="C201" i="14"/>
  <c r="A201" i="14"/>
  <c r="C202" i="14" l="1"/>
  <c r="A202" i="14"/>
  <c r="B203" i="14"/>
  <c r="G202" i="14"/>
  <c r="E202" i="14"/>
  <c r="F202" i="14"/>
  <c r="D202" i="14"/>
  <c r="G203" i="14" l="1"/>
  <c r="F203" i="14"/>
  <c r="E203" i="14"/>
  <c r="D203" i="14"/>
  <c r="C203" i="14"/>
  <c r="B204" i="14"/>
  <c r="A203" i="14"/>
  <c r="A204" i="14" l="1"/>
  <c r="B205" i="14"/>
  <c r="G204" i="14"/>
  <c r="F204" i="14"/>
  <c r="E204" i="14"/>
  <c r="D204" i="14"/>
  <c r="C204" i="14"/>
  <c r="F205" i="14" l="1"/>
  <c r="E205" i="14"/>
  <c r="D205" i="14"/>
  <c r="C205" i="14"/>
  <c r="A205" i="14"/>
  <c r="B206" i="14"/>
  <c r="G205" i="14"/>
  <c r="B207" i="14" l="1"/>
  <c r="G206" i="14"/>
  <c r="F206" i="14"/>
  <c r="E206" i="14"/>
  <c r="D206" i="14"/>
  <c r="C206" i="14"/>
  <c r="A206" i="14"/>
  <c r="D207" i="14" l="1"/>
  <c r="C207" i="14"/>
  <c r="A207" i="14"/>
  <c r="B208" i="14"/>
  <c r="G207" i="14"/>
  <c r="F207" i="14"/>
  <c r="E207" i="14"/>
  <c r="B209" i="14" l="1"/>
  <c r="G208" i="14"/>
  <c r="F208" i="14"/>
  <c r="E208" i="14"/>
  <c r="D208" i="14"/>
  <c r="C208" i="14"/>
  <c r="A208" i="14"/>
  <c r="A209" i="14" l="1"/>
  <c r="B210" i="14"/>
  <c r="G209" i="14"/>
  <c r="F209" i="14"/>
  <c r="D209" i="14"/>
  <c r="E209" i="14"/>
  <c r="C209" i="14"/>
  <c r="G210" i="14" l="1"/>
  <c r="F210" i="14"/>
  <c r="E210" i="14"/>
  <c r="D210" i="14"/>
  <c r="C210" i="14"/>
  <c r="B211" i="14"/>
  <c r="A210" i="14"/>
  <c r="B212" i="14" l="1"/>
  <c r="G211" i="14"/>
  <c r="F211" i="14"/>
  <c r="E211" i="14"/>
  <c r="D211" i="14"/>
  <c r="C211" i="14"/>
  <c r="A211" i="14"/>
  <c r="E212" i="14" l="1"/>
  <c r="D212" i="14"/>
  <c r="C212" i="14"/>
  <c r="A212" i="14"/>
  <c r="B213" i="14"/>
  <c r="G212" i="14"/>
  <c r="F212" i="14"/>
  <c r="B214" i="14" l="1"/>
  <c r="G213" i="14"/>
  <c r="F213" i="14"/>
  <c r="E213" i="14"/>
  <c r="D213" i="14"/>
  <c r="C213" i="14"/>
  <c r="A213" i="14"/>
  <c r="C214" i="14" l="1"/>
  <c r="A214" i="14"/>
  <c r="B215" i="14"/>
  <c r="G214" i="14"/>
  <c r="F214" i="14"/>
  <c r="E214" i="14"/>
  <c r="D214" i="14"/>
  <c r="G215" i="14" l="1"/>
  <c r="F215" i="14"/>
  <c r="E215" i="14"/>
  <c r="D215" i="14"/>
  <c r="C215" i="14"/>
  <c r="A215" i="14"/>
  <c r="B216" i="14"/>
  <c r="A216" i="14" l="1"/>
  <c r="B217" i="14"/>
  <c r="G216" i="14"/>
  <c r="F216" i="14"/>
  <c r="E216" i="14"/>
  <c r="C216" i="14"/>
  <c r="D216" i="14"/>
  <c r="F217" i="14" l="1"/>
  <c r="E217" i="14"/>
  <c r="D217" i="14"/>
  <c r="C217" i="14"/>
  <c r="A217" i="14"/>
  <c r="B218" i="14"/>
  <c r="G217" i="14"/>
  <c r="B219" i="14" l="1"/>
  <c r="G218" i="14"/>
  <c r="F218" i="14"/>
  <c r="E218" i="14"/>
  <c r="D218" i="14"/>
  <c r="C218" i="14"/>
  <c r="A218" i="14"/>
  <c r="D219" i="14" l="1"/>
  <c r="C219" i="14"/>
  <c r="A219" i="14"/>
  <c r="B220" i="14"/>
  <c r="F219" i="14"/>
  <c r="G219" i="14"/>
  <c r="E219" i="14"/>
  <c r="B221" i="14" l="1"/>
  <c r="G220" i="14"/>
  <c r="F220" i="14"/>
  <c r="E220" i="14"/>
  <c r="D220" i="14"/>
  <c r="C220" i="14"/>
  <c r="A220" i="14"/>
  <c r="A221" i="14" l="1"/>
  <c r="B222" i="14"/>
  <c r="G221" i="14"/>
  <c r="F221" i="14"/>
  <c r="E221" i="14"/>
  <c r="D221" i="14"/>
  <c r="C221" i="14"/>
  <c r="G222" i="14" l="1"/>
  <c r="F222" i="14"/>
  <c r="E222" i="14"/>
  <c r="D222" i="14"/>
  <c r="C222" i="14"/>
  <c r="A222" i="14"/>
  <c r="B223" i="14"/>
  <c r="B224" i="14" l="1"/>
  <c r="G223" i="14"/>
  <c r="F223" i="14"/>
  <c r="E223" i="14"/>
  <c r="D223" i="14"/>
  <c r="C223" i="14"/>
  <c r="A223" i="14"/>
  <c r="E224" i="14" l="1"/>
  <c r="D224" i="14"/>
  <c r="C224" i="14"/>
  <c r="A224" i="14"/>
  <c r="B225" i="14"/>
  <c r="G224" i="14"/>
  <c r="F224" i="14"/>
  <c r="B226" i="14" l="1"/>
  <c r="G225" i="14"/>
  <c r="F225" i="14"/>
  <c r="E225" i="14"/>
  <c r="D225" i="14"/>
  <c r="C225" i="14"/>
  <c r="A225" i="14"/>
  <c r="C226" i="14" l="1"/>
  <c r="A226" i="14"/>
  <c r="B227" i="14"/>
  <c r="G226" i="14"/>
  <c r="E226" i="14"/>
  <c r="F226" i="14"/>
  <c r="D226" i="14"/>
  <c r="G227" i="14" l="1"/>
  <c r="F227" i="14"/>
  <c r="E227" i="14"/>
  <c r="D227" i="14"/>
  <c r="C227" i="14"/>
  <c r="B228" i="14"/>
  <c r="A227" i="14"/>
  <c r="A228" i="14" l="1"/>
  <c r="B229" i="14"/>
  <c r="G228" i="14"/>
  <c r="F228" i="14"/>
  <c r="E228" i="14"/>
  <c r="D228" i="14"/>
  <c r="C228" i="14"/>
  <c r="F229" i="14" l="1"/>
  <c r="E229" i="14"/>
  <c r="D229" i="14"/>
  <c r="C229" i="14"/>
  <c r="A229" i="14"/>
  <c r="B230" i="14"/>
  <c r="G229" i="14"/>
  <c r="B231" i="14" l="1"/>
  <c r="G230" i="14"/>
  <c r="F230" i="14"/>
  <c r="A230" i="14"/>
  <c r="E230" i="14"/>
  <c r="D230" i="14"/>
  <c r="C230" i="14"/>
  <c r="D231" i="14" l="1"/>
  <c r="C231" i="14"/>
  <c r="A231" i="14"/>
  <c r="F231" i="14"/>
  <c r="B232" i="14"/>
  <c r="G231" i="14"/>
  <c r="E231" i="14"/>
  <c r="B233" i="14" l="1"/>
  <c r="G232" i="14"/>
  <c r="F232" i="14"/>
  <c r="E232" i="14"/>
  <c r="D232" i="14"/>
  <c r="C232" i="14"/>
  <c r="A232" i="14"/>
  <c r="A233" i="14" l="1"/>
  <c r="B234" i="14"/>
  <c r="G233" i="14"/>
  <c r="D233" i="14"/>
  <c r="E233" i="14"/>
  <c r="C233" i="14"/>
  <c r="F233" i="14"/>
  <c r="G234" i="14" l="1"/>
  <c r="F234" i="14"/>
  <c r="E234" i="14"/>
  <c r="D234" i="14"/>
  <c r="C234" i="14"/>
  <c r="B235" i="14"/>
  <c r="A234" i="14"/>
  <c r="B236" i="14" l="1"/>
  <c r="G235" i="14"/>
  <c r="F235" i="14"/>
  <c r="E235" i="14"/>
  <c r="D235" i="14"/>
  <c r="C235" i="14"/>
  <c r="A235" i="14"/>
  <c r="E236" i="14" l="1"/>
  <c r="D236" i="14"/>
  <c r="C236" i="14"/>
  <c r="A236" i="14"/>
  <c r="G236" i="14"/>
  <c r="B237" i="14"/>
  <c r="F236" i="14"/>
  <c r="B238" i="14" l="1"/>
  <c r="G237" i="14"/>
  <c r="F237" i="14"/>
  <c r="E237" i="14"/>
  <c r="D237" i="14"/>
  <c r="C237" i="14"/>
  <c r="A237" i="14"/>
  <c r="C238" i="14" l="1"/>
  <c r="A238" i="14"/>
  <c r="B239" i="14"/>
  <c r="E238" i="14"/>
  <c r="G238" i="14"/>
  <c r="F238" i="14"/>
  <c r="D238" i="14"/>
  <c r="G239" i="14" l="1"/>
  <c r="F239" i="14"/>
  <c r="E239" i="14"/>
  <c r="D239" i="14"/>
  <c r="C239" i="14"/>
  <c r="A239" i="14"/>
  <c r="B240" i="14"/>
  <c r="A240" i="14" l="1"/>
  <c r="B241" i="14"/>
  <c r="G240" i="14"/>
  <c r="F240" i="14"/>
  <c r="C240" i="14"/>
  <c r="E240" i="14"/>
  <c r="D240" i="14"/>
  <c r="F241" i="14" l="1"/>
  <c r="E241" i="14"/>
  <c r="D241" i="14"/>
  <c r="C241" i="14"/>
  <c r="A241" i="14"/>
  <c r="B242" i="14"/>
  <c r="G241" i="14"/>
  <c r="B243" i="14" l="1"/>
  <c r="G242" i="14"/>
  <c r="F242" i="14"/>
  <c r="E242" i="14"/>
  <c r="D242" i="14"/>
  <c r="A242" i="14"/>
  <c r="C242" i="14"/>
  <c r="D243" i="14" l="1"/>
  <c r="C243" i="14"/>
  <c r="A243" i="14"/>
  <c r="B244" i="14"/>
  <c r="F243" i="14"/>
  <c r="G243" i="14"/>
  <c r="E243" i="14"/>
  <c r="B245" i="14" l="1"/>
  <c r="G244" i="14"/>
  <c r="F244" i="14"/>
  <c r="E244" i="14"/>
  <c r="D244" i="14"/>
  <c r="C244" i="14"/>
  <c r="A244" i="14"/>
  <c r="A245" i="14" l="1"/>
  <c r="B246" i="14"/>
  <c r="G245" i="14"/>
  <c r="D245" i="14"/>
  <c r="F245" i="14"/>
  <c r="E245" i="14"/>
  <c r="C245" i="14"/>
  <c r="G246" i="14" l="1"/>
  <c r="F246" i="14"/>
  <c r="E246" i="14"/>
  <c r="D246" i="14"/>
  <c r="C246" i="14"/>
  <c r="A246" i="14"/>
  <c r="B247" i="14"/>
  <c r="B248" i="14" l="1"/>
  <c r="G247" i="14"/>
  <c r="F247" i="14"/>
  <c r="E247" i="14"/>
  <c r="A247" i="14"/>
  <c r="D247" i="14"/>
  <c r="C247" i="14"/>
  <c r="E248" i="14" l="1"/>
  <c r="D248" i="14"/>
  <c r="C248" i="14"/>
  <c r="A248" i="14"/>
  <c r="G248" i="14"/>
  <c r="B249" i="14"/>
  <c r="F248" i="14"/>
  <c r="B250" i="14" l="1"/>
  <c r="G249" i="14"/>
  <c r="F249" i="14"/>
  <c r="E249" i="14"/>
  <c r="D249" i="14"/>
  <c r="C249" i="14"/>
  <c r="A249" i="14"/>
  <c r="C250" i="14" l="1"/>
  <c r="A250" i="14"/>
  <c r="B251" i="14"/>
  <c r="E250" i="14"/>
  <c r="G250" i="14"/>
  <c r="F250" i="14"/>
  <c r="D250" i="14"/>
  <c r="G251" i="14" l="1"/>
  <c r="F251" i="14"/>
  <c r="E251" i="14"/>
  <c r="D251" i="14"/>
  <c r="C251" i="14"/>
  <c r="A251" i="14"/>
  <c r="B252" i="14"/>
  <c r="A252" i="14" l="1"/>
  <c r="B253" i="14"/>
  <c r="G252" i="14"/>
  <c r="F252" i="14"/>
  <c r="C252" i="14"/>
  <c r="E252" i="14"/>
  <c r="D252" i="14"/>
  <c r="F253" i="14" l="1"/>
  <c r="E253" i="14"/>
  <c r="D253" i="14"/>
  <c r="C253" i="14"/>
  <c r="A253" i="14"/>
  <c r="G253" i="14"/>
  <c r="B254" i="14"/>
  <c r="B255" i="14" l="1"/>
  <c r="G254" i="14"/>
  <c r="F254" i="14"/>
  <c r="E254" i="14"/>
  <c r="D254" i="14"/>
  <c r="A254" i="14"/>
  <c r="C254" i="14"/>
  <c r="D255" i="14" l="1"/>
  <c r="C255" i="14"/>
  <c r="A255" i="14"/>
  <c r="B256" i="14"/>
  <c r="F255" i="14"/>
  <c r="G255" i="14"/>
  <c r="E255" i="14"/>
  <c r="B257" i="14" l="1"/>
  <c r="G256" i="14"/>
  <c r="F256" i="14"/>
  <c r="E256" i="14"/>
  <c r="D256" i="14"/>
  <c r="C256" i="14"/>
  <c r="A256" i="14"/>
  <c r="A257" i="14" l="1"/>
  <c r="B258" i="14"/>
  <c r="G257" i="14"/>
  <c r="F257" i="14"/>
  <c r="D257" i="14"/>
  <c r="E257" i="14"/>
  <c r="C257" i="14"/>
  <c r="G258" i="14" l="1"/>
  <c r="F258" i="14"/>
  <c r="E258" i="14"/>
  <c r="D258" i="14"/>
  <c r="C258" i="14"/>
  <c r="A258" i="14"/>
  <c r="B259" i="14"/>
  <c r="G259" i="14" l="1"/>
  <c r="D259" i="14"/>
  <c r="B260" i="14"/>
  <c r="F259" i="14"/>
  <c r="E259" i="14"/>
  <c r="C259" i="14"/>
  <c r="A259" i="14"/>
  <c r="B261" i="14" l="1"/>
  <c r="G260" i="14"/>
  <c r="F260" i="14"/>
  <c r="E260" i="14"/>
  <c r="D260" i="14"/>
  <c r="C260" i="14"/>
  <c r="A260" i="14"/>
  <c r="F261" i="14" l="1"/>
  <c r="E261" i="14"/>
  <c r="D261" i="14"/>
  <c r="B262" i="14"/>
  <c r="C261" i="14"/>
  <c r="G261" i="14"/>
  <c r="A261" i="14"/>
  <c r="B263" i="14" l="1"/>
  <c r="G262" i="14"/>
  <c r="E262" i="14"/>
  <c r="C262" i="14"/>
  <c r="F262" i="14"/>
  <c r="D262" i="14"/>
  <c r="A262" i="14"/>
  <c r="D263" i="14" l="1"/>
  <c r="C263" i="14"/>
  <c r="B264" i="14"/>
  <c r="G263" i="14"/>
  <c r="F263" i="14"/>
  <c r="E263" i="14"/>
  <c r="A263" i="14"/>
  <c r="B265" i="14" l="1"/>
  <c r="G264" i="14"/>
  <c r="E264" i="14"/>
  <c r="C264" i="14"/>
  <c r="A264" i="14"/>
  <c r="F264" i="14"/>
  <c r="D264" i="14"/>
  <c r="A265" i="14" l="1"/>
  <c r="F265" i="14"/>
  <c r="B266" i="14"/>
  <c r="G265" i="14"/>
  <c r="E265" i="14"/>
  <c r="D265" i="14"/>
  <c r="C265" i="14"/>
  <c r="G266" i="14" l="1"/>
  <c r="F266" i="14"/>
  <c r="E266" i="14"/>
  <c r="C266" i="14"/>
  <c r="A266" i="14"/>
  <c r="B267" i="14"/>
  <c r="D266" i="14"/>
  <c r="F267" i="14" l="1"/>
  <c r="D267" i="14"/>
  <c r="E267" i="14"/>
  <c r="C267" i="14"/>
  <c r="A267" i="14"/>
  <c r="B268" i="14"/>
  <c r="G267" i="14"/>
  <c r="E268" i="14" l="1"/>
  <c r="D268" i="14"/>
  <c r="C268" i="14"/>
  <c r="A268" i="14"/>
  <c r="B269" i="14"/>
  <c r="G268" i="14"/>
  <c r="F268" i="14"/>
  <c r="B270" i="14" l="1"/>
  <c r="F269" i="14"/>
  <c r="D269" i="14"/>
  <c r="G269" i="14"/>
  <c r="E269" i="14"/>
  <c r="C269" i="14"/>
  <c r="A269" i="14"/>
  <c r="C270" i="14" l="1"/>
  <c r="A270" i="14"/>
  <c r="B271" i="14"/>
  <c r="G270" i="14"/>
  <c r="F270" i="14"/>
  <c r="E270" i="14"/>
  <c r="D270" i="14"/>
  <c r="G271" i="14" l="1"/>
  <c r="F271" i="14"/>
  <c r="D271" i="14"/>
  <c r="A271" i="14"/>
  <c r="E271" i="14"/>
  <c r="B272" i="14"/>
  <c r="C271" i="14"/>
  <c r="A272" i="14" l="1"/>
  <c r="B273" i="14"/>
  <c r="G272" i="14"/>
  <c r="E272" i="14"/>
  <c r="F272" i="14"/>
  <c r="D272" i="14"/>
  <c r="C272" i="14"/>
  <c r="F273" i="14" l="1"/>
  <c r="E273" i="14"/>
  <c r="D273" i="14"/>
  <c r="B274" i="14"/>
  <c r="G273" i="14"/>
  <c r="C273" i="14"/>
  <c r="A273" i="14"/>
  <c r="B275" i="14" l="1"/>
  <c r="G274" i="14"/>
  <c r="E274" i="14"/>
  <c r="C274" i="14"/>
  <c r="D274" i="14"/>
  <c r="A274" i="14"/>
  <c r="F274" i="14"/>
  <c r="D275" i="14" l="1"/>
  <c r="C275" i="14"/>
  <c r="B276" i="14"/>
  <c r="G275" i="14"/>
  <c r="F275" i="14"/>
  <c r="A275" i="14"/>
  <c r="E275" i="14"/>
  <c r="B277" i="14" l="1"/>
  <c r="G276" i="14"/>
  <c r="E276" i="14"/>
  <c r="C276" i="14"/>
  <c r="A276" i="14"/>
  <c r="F276" i="14"/>
  <c r="D276" i="14"/>
  <c r="A277" i="14" l="1"/>
  <c r="F277" i="14"/>
  <c r="G277" i="14"/>
  <c r="E277" i="14"/>
  <c r="D277" i="14"/>
  <c r="C277" i="14"/>
  <c r="B278" i="14"/>
  <c r="B279" i="14" l="1"/>
  <c r="G278" i="14"/>
  <c r="F278" i="14"/>
  <c r="E278" i="14"/>
  <c r="C278" i="14"/>
  <c r="A278" i="14"/>
  <c r="D278" i="14"/>
  <c r="F279" i="14" l="1"/>
  <c r="D279" i="14"/>
  <c r="B280" i="14"/>
  <c r="G279" i="14"/>
  <c r="E279" i="14"/>
  <c r="C279" i="14"/>
  <c r="A279" i="14"/>
  <c r="G280" i="14" l="1"/>
  <c r="E280" i="14"/>
  <c r="D280" i="14"/>
  <c r="C280" i="14"/>
  <c r="A280" i="14"/>
  <c r="B281" i="14"/>
  <c r="F280" i="14"/>
  <c r="B282" i="14" l="1"/>
  <c r="F281" i="14"/>
  <c r="D281" i="14"/>
  <c r="G281" i="14"/>
  <c r="E281" i="14"/>
  <c r="C281" i="14"/>
  <c r="A281" i="14"/>
  <c r="E282" i="14" l="1"/>
  <c r="C282" i="14"/>
  <c r="A282" i="14"/>
  <c r="B283" i="14"/>
  <c r="G282" i="14"/>
  <c r="F282" i="14"/>
  <c r="D282" i="14"/>
  <c r="G283" i="14" l="1"/>
  <c r="F283" i="14"/>
  <c r="D283" i="14"/>
  <c r="B284" i="14"/>
  <c r="E283" i="14"/>
  <c r="C283" i="14"/>
  <c r="A283" i="14"/>
  <c r="C284" i="14" l="1"/>
  <c r="A284" i="14"/>
  <c r="B285" i="14"/>
  <c r="G284" i="14"/>
  <c r="E284" i="14"/>
  <c r="F284" i="14"/>
  <c r="D284" i="14"/>
  <c r="F285" i="14" l="1"/>
  <c r="E285" i="14"/>
  <c r="D285" i="14"/>
  <c r="B286" i="14"/>
  <c r="G285" i="14"/>
  <c r="C285" i="14"/>
  <c r="A285" i="14"/>
  <c r="A286" i="14" l="1"/>
  <c r="B287" i="14"/>
  <c r="G286" i="14"/>
  <c r="E286" i="14"/>
  <c r="C286" i="14"/>
  <c r="F286" i="14"/>
  <c r="D286" i="14"/>
  <c r="F287" i="14" l="1"/>
  <c r="D287" i="14"/>
  <c r="C287" i="14"/>
  <c r="B288" i="14"/>
  <c r="G287" i="14"/>
  <c r="E287" i="14"/>
  <c r="A287" i="14"/>
  <c r="B289" i="14" l="1"/>
  <c r="G288" i="14"/>
  <c r="E288" i="14"/>
  <c r="C288" i="14"/>
  <c r="A288" i="14"/>
  <c r="F288" i="14"/>
  <c r="D288" i="14"/>
  <c r="D289" i="14" l="1"/>
  <c r="A289" i="14"/>
  <c r="F289" i="14"/>
  <c r="B290" i="14"/>
  <c r="G289" i="14"/>
  <c r="E289" i="14"/>
  <c r="C289" i="14"/>
  <c r="B291" i="14" l="1"/>
  <c r="G290" i="14"/>
  <c r="F290" i="14"/>
  <c r="E290" i="14"/>
  <c r="C290" i="14"/>
  <c r="A290" i="14"/>
  <c r="D290" i="14"/>
  <c r="A291" i="14" l="1"/>
  <c r="F291" i="14"/>
  <c r="D291" i="14"/>
  <c r="B292" i="14"/>
  <c r="G291" i="14"/>
  <c r="C291" i="14"/>
  <c r="E291" i="14"/>
  <c r="G292" i="14" l="1"/>
  <c r="F292" i="14"/>
  <c r="E292" i="14"/>
  <c r="D292" i="14"/>
  <c r="C292" i="14"/>
  <c r="A292" i="14"/>
  <c r="B293" i="14"/>
  <c r="B294" i="14" l="1"/>
  <c r="G293" i="14"/>
  <c r="F293" i="14"/>
  <c r="D293" i="14"/>
  <c r="E293" i="14"/>
  <c r="C293" i="14"/>
  <c r="A293" i="14"/>
  <c r="E294" i="14" l="1"/>
  <c r="D294" i="14"/>
  <c r="C294" i="14"/>
  <c r="A294" i="14"/>
  <c r="B295" i="14"/>
  <c r="G294" i="14"/>
  <c r="F294" i="14"/>
  <c r="B296" i="14" l="1"/>
  <c r="G295" i="14"/>
  <c r="F295" i="14"/>
  <c r="E295" i="14"/>
  <c r="D295" i="14"/>
  <c r="C295" i="14"/>
  <c r="A295" i="14"/>
  <c r="C296" i="14" l="1"/>
  <c r="A296" i="14"/>
  <c r="B297" i="14"/>
  <c r="G296" i="14"/>
  <c r="E296" i="14"/>
  <c r="D296" i="14"/>
  <c r="F296" i="14"/>
  <c r="G297" i="14" l="1"/>
  <c r="F297" i="14"/>
  <c r="E297" i="14"/>
  <c r="D297" i="14"/>
  <c r="C297" i="14"/>
  <c r="A297" i="14"/>
  <c r="B298" i="14"/>
  <c r="A298" i="14" l="1"/>
  <c r="B299" i="14"/>
  <c r="G298" i="14"/>
  <c r="E298" i="14"/>
  <c r="C298" i="14"/>
  <c r="F298" i="14"/>
  <c r="D298" i="14"/>
  <c r="F299" i="14" l="1"/>
  <c r="E299" i="14"/>
  <c r="D299" i="14"/>
  <c r="C299" i="14"/>
  <c r="A299" i="14"/>
  <c r="B300" i="14"/>
  <c r="G299" i="14"/>
  <c r="B301" i="14" l="1"/>
  <c r="G300" i="14"/>
  <c r="F300" i="14"/>
  <c r="E300" i="14"/>
  <c r="C300" i="14"/>
  <c r="A300" i="14"/>
  <c r="D300" i="14"/>
  <c r="D301" i="14" l="1"/>
  <c r="C301" i="14"/>
  <c r="A301" i="14"/>
  <c r="F301" i="14"/>
  <c r="B302" i="14"/>
  <c r="G301" i="14"/>
  <c r="E301" i="14"/>
  <c r="B303" i="14" l="1"/>
  <c r="G302" i="14"/>
  <c r="F302" i="14"/>
  <c r="E302" i="14"/>
  <c r="D302" i="14"/>
  <c r="C302" i="14"/>
  <c r="A302" i="14"/>
  <c r="A303" i="14" l="1"/>
  <c r="B304" i="14"/>
  <c r="F303" i="14"/>
  <c r="D303" i="14"/>
  <c r="C303" i="14"/>
  <c r="G303" i="14"/>
  <c r="E303" i="14"/>
  <c r="G304" i="14" l="1"/>
  <c r="F304" i="14"/>
  <c r="E304" i="14"/>
  <c r="D304" i="14"/>
  <c r="C304" i="14"/>
  <c r="A304" i="14"/>
  <c r="B305" i="14"/>
  <c r="B306" i="14" l="1"/>
  <c r="G305" i="14"/>
  <c r="F305" i="14"/>
  <c r="D305" i="14"/>
  <c r="E305" i="14"/>
  <c r="C305" i="14"/>
  <c r="A305" i="14"/>
  <c r="E306" i="14" l="1"/>
  <c r="D306" i="14"/>
  <c r="C306" i="14"/>
  <c r="A306" i="14"/>
  <c r="B307" i="14"/>
  <c r="G306" i="14"/>
  <c r="F306" i="14"/>
  <c r="B308" i="14" l="1"/>
  <c r="G307" i="14"/>
  <c r="F307" i="14"/>
  <c r="E307" i="14"/>
  <c r="D307" i="14"/>
  <c r="C307" i="14"/>
  <c r="A307" i="14"/>
  <c r="C308" i="14" l="1"/>
  <c r="A308" i="14"/>
  <c r="B309" i="14"/>
  <c r="G308" i="14"/>
  <c r="E308" i="14"/>
  <c r="F308" i="14"/>
  <c r="D308" i="14"/>
  <c r="G309" i="14" l="1"/>
  <c r="F309" i="14"/>
  <c r="E309" i="14"/>
  <c r="D309" i="14"/>
  <c r="C309" i="14"/>
  <c r="A309" i="14"/>
  <c r="B310" i="14"/>
  <c r="A310" i="14" l="1"/>
  <c r="B311" i="14"/>
  <c r="G310" i="14"/>
  <c r="F310" i="14"/>
  <c r="E310" i="14"/>
  <c r="C310" i="14"/>
  <c r="D310" i="14"/>
  <c r="F311" i="14" l="1"/>
  <c r="E311" i="14"/>
  <c r="D311" i="14"/>
  <c r="C311" i="14"/>
  <c r="A311" i="14"/>
  <c r="B312" i="14"/>
  <c r="G311" i="14"/>
  <c r="B313" i="14" l="1"/>
  <c r="G312" i="14"/>
  <c r="F312" i="14"/>
  <c r="E312" i="14"/>
  <c r="D312" i="14"/>
  <c r="C312" i="14"/>
  <c r="A312" i="14"/>
  <c r="D313" i="14" l="1"/>
  <c r="C313" i="14"/>
  <c r="A313" i="14"/>
  <c r="B314" i="14"/>
  <c r="F313" i="14"/>
  <c r="G313" i="14"/>
  <c r="E313" i="14"/>
  <c r="B315" i="14" l="1"/>
  <c r="G314" i="14"/>
  <c r="F314" i="14"/>
  <c r="E314" i="14"/>
  <c r="D314" i="14"/>
  <c r="C314" i="14"/>
  <c r="A314" i="14"/>
  <c r="A315" i="14" l="1"/>
  <c r="B316" i="14"/>
  <c r="G315" i="14"/>
  <c r="F315" i="14"/>
  <c r="D315" i="14"/>
  <c r="E315" i="14"/>
  <c r="C315" i="14"/>
  <c r="G316" i="14" l="1"/>
  <c r="F316" i="14"/>
  <c r="E316" i="14"/>
  <c r="D316" i="14"/>
  <c r="C316" i="14"/>
  <c r="A316" i="14"/>
  <c r="B317" i="14"/>
  <c r="B318" i="14" l="1"/>
  <c r="G317" i="14"/>
  <c r="F317" i="14"/>
  <c r="E317" i="14"/>
  <c r="D317" i="14"/>
  <c r="C317" i="14"/>
  <c r="A317" i="14"/>
  <c r="E318" i="14" l="1"/>
  <c r="D318" i="14"/>
  <c r="C318" i="14"/>
  <c r="A318" i="14"/>
  <c r="B319" i="14"/>
  <c r="G318" i="14"/>
  <c r="F318" i="14"/>
  <c r="B320" i="14" l="1"/>
  <c r="G319" i="14"/>
  <c r="F319" i="14"/>
  <c r="E319" i="14"/>
  <c r="D319" i="14"/>
  <c r="C319" i="14"/>
  <c r="A319" i="14"/>
  <c r="C320" i="14" l="1"/>
  <c r="A320" i="14"/>
  <c r="B321" i="14"/>
  <c r="G320" i="14"/>
  <c r="E320" i="14"/>
  <c r="F320" i="14"/>
  <c r="D320" i="14"/>
  <c r="G321" i="14" l="1"/>
  <c r="F321" i="14"/>
  <c r="E321" i="14"/>
  <c r="D321" i="14"/>
  <c r="C321" i="14"/>
  <c r="A321" i="14"/>
  <c r="B322" i="14"/>
  <c r="A322" i="14" l="1"/>
  <c r="B323" i="14"/>
  <c r="G322" i="14"/>
  <c r="F322" i="14"/>
  <c r="E322" i="14"/>
  <c r="C322" i="14"/>
  <c r="D322" i="14"/>
  <c r="F323" i="14" l="1"/>
  <c r="E323" i="14"/>
  <c r="D323" i="14"/>
  <c r="C323" i="14"/>
  <c r="A323" i="14"/>
  <c r="B324" i="14"/>
  <c r="G323" i="14"/>
  <c r="B325" i="14" l="1"/>
  <c r="G324" i="14"/>
  <c r="F324" i="14"/>
  <c r="E324" i="14"/>
  <c r="D324" i="14"/>
  <c r="C324" i="14"/>
  <c r="A324" i="14"/>
  <c r="D325" i="14" l="1"/>
  <c r="C325" i="14"/>
  <c r="A325" i="14"/>
  <c r="B326" i="14"/>
  <c r="F325" i="14"/>
  <c r="G325" i="14"/>
  <c r="E325" i="14"/>
  <c r="B327" i="14" l="1"/>
  <c r="G326" i="14"/>
  <c r="F326" i="14"/>
  <c r="E326" i="14"/>
  <c r="D326" i="14"/>
  <c r="C326" i="14"/>
  <c r="A326" i="14"/>
  <c r="A327" i="14" l="1"/>
  <c r="B328" i="14"/>
  <c r="G327" i="14"/>
  <c r="F327" i="14"/>
  <c r="D327" i="14"/>
  <c r="E327" i="14"/>
  <c r="C327" i="14"/>
  <c r="G328" i="14" l="1"/>
  <c r="F328" i="14"/>
  <c r="E328" i="14"/>
  <c r="D328" i="14"/>
  <c r="C328" i="14"/>
  <c r="A328" i="14"/>
  <c r="B329" i="14"/>
  <c r="B330" i="14" l="1"/>
  <c r="G329" i="14"/>
  <c r="F329" i="14"/>
  <c r="E329" i="14"/>
  <c r="D329" i="14"/>
  <c r="C329" i="14"/>
  <c r="A329" i="14"/>
  <c r="E330" i="14" l="1"/>
  <c r="D330" i="14"/>
  <c r="C330" i="14"/>
  <c r="A330" i="14"/>
  <c r="B331" i="14"/>
  <c r="G330" i="14"/>
  <c r="F330" i="14"/>
  <c r="B332" i="14" l="1"/>
  <c r="G331" i="14"/>
  <c r="F331" i="14"/>
  <c r="E331" i="14"/>
  <c r="D331" i="14"/>
  <c r="C331" i="14"/>
  <c r="A331" i="14"/>
  <c r="C332" i="14" l="1"/>
  <c r="A332" i="14"/>
  <c r="B333" i="14"/>
  <c r="G332" i="14"/>
  <c r="E332" i="14"/>
  <c r="F332" i="14"/>
  <c r="D332" i="14"/>
  <c r="G333" i="14" l="1"/>
  <c r="F333" i="14"/>
  <c r="E333" i="14"/>
  <c r="D333" i="14"/>
  <c r="C333" i="14"/>
  <c r="A333" i="14"/>
  <c r="B334" i="14"/>
  <c r="A334" i="14" l="1"/>
  <c r="B335" i="14"/>
  <c r="G334" i="14"/>
  <c r="F334" i="14"/>
  <c r="E334" i="14"/>
  <c r="C334" i="14"/>
  <c r="D334" i="14"/>
  <c r="F335" i="14" l="1"/>
  <c r="E335" i="14"/>
  <c r="D335" i="14"/>
  <c r="C335" i="14"/>
  <c r="A335" i="14"/>
  <c r="B336" i="14"/>
  <c r="G335" i="14"/>
  <c r="B337" i="14" l="1"/>
  <c r="G336" i="14"/>
  <c r="F336" i="14"/>
  <c r="E336" i="14"/>
  <c r="D336" i="14"/>
  <c r="C336" i="14"/>
  <c r="A336" i="14"/>
  <c r="D337" i="14" l="1"/>
  <c r="C337" i="14"/>
  <c r="A337" i="14"/>
  <c r="B338" i="14"/>
  <c r="F337" i="14"/>
  <c r="G337" i="14"/>
  <c r="E337" i="14"/>
  <c r="B339" i="14" l="1"/>
  <c r="G338" i="14"/>
  <c r="F338" i="14"/>
  <c r="E338" i="14"/>
  <c r="D338" i="14"/>
  <c r="C338" i="14"/>
  <c r="A338" i="14"/>
  <c r="A339" i="14" l="1"/>
  <c r="B340" i="14"/>
  <c r="G339" i="14"/>
  <c r="F339" i="14"/>
  <c r="D339" i="14"/>
  <c r="E339" i="14"/>
  <c r="C339" i="14"/>
  <c r="G340" i="14" l="1"/>
  <c r="F340" i="14"/>
  <c r="E340" i="14"/>
  <c r="D340" i="14"/>
  <c r="C340" i="14"/>
  <c r="A340" i="14"/>
  <c r="B341" i="14"/>
  <c r="B342" i="14" l="1"/>
  <c r="G341" i="14"/>
  <c r="F341" i="14"/>
  <c r="E341" i="14"/>
  <c r="D341" i="14"/>
  <c r="C341" i="14"/>
  <c r="A341" i="14"/>
  <c r="E342" i="14" l="1"/>
  <c r="D342" i="14"/>
  <c r="C342" i="14"/>
  <c r="A342" i="14"/>
  <c r="B343" i="14"/>
  <c r="G342" i="14"/>
  <c r="F342" i="14"/>
  <c r="B344" i="14" l="1"/>
  <c r="G343" i="14"/>
  <c r="F343" i="14"/>
  <c r="E343" i="14"/>
  <c r="D343" i="14"/>
  <c r="C343" i="14"/>
  <c r="A343" i="14"/>
  <c r="C344" i="14" l="1"/>
  <c r="A344" i="14"/>
  <c r="B345" i="14"/>
  <c r="G344" i="14"/>
  <c r="E344" i="14"/>
  <c r="F344" i="14"/>
  <c r="D344" i="14"/>
  <c r="G345" i="14" l="1"/>
  <c r="F345" i="14"/>
  <c r="E345" i="14"/>
  <c r="D345" i="14"/>
  <c r="C345" i="14"/>
  <c r="A345" i="14"/>
  <c r="B346" i="14"/>
  <c r="A346" i="14" l="1"/>
  <c r="B347" i="14"/>
  <c r="G346" i="14"/>
  <c r="F346" i="14"/>
  <c r="E346" i="14"/>
  <c r="C346" i="14"/>
  <c r="D346" i="14"/>
  <c r="F347" i="14" l="1"/>
  <c r="E347" i="14"/>
  <c r="D347" i="14"/>
  <c r="C347" i="14"/>
  <c r="A347" i="14"/>
  <c r="B348" i="14"/>
  <c r="G347" i="14"/>
  <c r="B349" i="14" l="1"/>
  <c r="G348" i="14"/>
  <c r="F348" i="14"/>
  <c r="E348" i="14"/>
  <c r="D348" i="14"/>
  <c r="C348" i="14"/>
  <c r="A348" i="14"/>
  <c r="D349" i="14" l="1"/>
  <c r="C349" i="14"/>
  <c r="A349" i="14"/>
  <c r="B350" i="14"/>
  <c r="F349" i="14"/>
  <c r="G349" i="14"/>
  <c r="E349" i="14"/>
  <c r="B351" i="14" l="1"/>
  <c r="G350" i="14"/>
  <c r="F350" i="14"/>
  <c r="E350" i="14"/>
  <c r="D350" i="14"/>
  <c r="C350" i="14"/>
  <c r="A350" i="14"/>
  <c r="A351" i="14" l="1"/>
  <c r="B352" i="14"/>
  <c r="G351" i="14"/>
  <c r="F351" i="14"/>
  <c r="D351" i="14"/>
  <c r="E351" i="14"/>
  <c r="C351" i="14"/>
  <c r="G352" i="14" l="1"/>
  <c r="F352" i="14"/>
  <c r="E352" i="14"/>
  <c r="D352" i="14"/>
  <c r="C352" i="14"/>
  <c r="A352" i="14"/>
  <c r="B353" i="14"/>
  <c r="B354" i="14" l="1"/>
  <c r="G353" i="14"/>
  <c r="F353" i="14"/>
  <c r="E353" i="14"/>
  <c r="D353" i="14"/>
  <c r="C353" i="14"/>
  <c r="A353" i="14"/>
  <c r="E354" i="14" l="1"/>
  <c r="D354" i="14"/>
  <c r="C354" i="14"/>
  <c r="A354" i="14"/>
  <c r="B355" i="14"/>
  <c r="G354" i="14"/>
  <c r="F354" i="14"/>
  <c r="F355" i="14" l="1"/>
  <c r="B356" i="14"/>
  <c r="G355" i="14"/>
  <c r="E355" i="14"/>
  <c r="D355" i="14"/>
  <c r="C355" i="14"/>
  <c r="A355" i="14"/>
  <c r="G356" i="14" l="1"/>
  <c r="E356" i="14"/>
  <c r="D356" i="14"/>
  <c r="F356" i="14"/>
  <c r="C356" i="14"/>
  <c r="A356" i="14"/>
  <c r="B357" i="14"/>
  <c r="B358" i="14" l="1"/>
  <c r="D357" i="14"/>
  <c r="G357" i="14"/>
  <c r="F357" i="14"/>
  <c r="E357" i="14"/>
  <c r="C357" i="14"/>
  <c r="A357" i="14"/>
  <c r="E358" i="14" l="1"/>
  <c r="C358" i="14"/>
  <c r="B359" i="14"/>
  <c r="G358" i="14"/>
  <c r="F358" i="14"/>
  <c r="D358" i="14"/>
  <c r="A358" i="14"/>
  <c r="G359" i="14" l="1"/>
  <c r="F359" i="14"/>
  <c r="C359" i="14"/>
  <c r="A359" i="14"/>
  <c r="E359" i="14"/>
  <c r="B360" i="14"/>
  <c r="D359" i="14"/>
  <c r="C360" i="14" l="1"/>
  <c r="A360" i="14"/>
  <c r="G360" i="14"/>
  <c r="B361" i="14"/>
  <c r="F360" i="14"/>
  <c r="E360" i="14"/>
  <c r="D360" i="14"/>
  <c r="F361" i="14" l="1"/>
  <c r="E361" i="14"/>
  <c r="D361" i="14"/>
  <c r="B362" i="14"/>
  <c r="G361" i="14"/>
  <c r="C361" i="14"/>
  <c r="A361" i="14"/>
  <c r="A362" i="14" l="1"/>
  <c r="B363" i="14"/>
  <c r="E362" i="14"/>
  <c r="C362" i="14"/>
  <c r="F362" i="14"/>
  <c r="G362" i="14"/>
  <c r="D362" i="14"/>
  <c r="F363" i="14" l="1"/>
  <c r="D363" i="14"/>
  <c r="C363" i="14"/>
  <c r="B364" i="14"/>
  <c r="G363" i="14"/>
  <c r="E363" i="14"/>
  <c r="A363" i="14"/>
  <c r="B365" i="14" l="1"/>
  <c r="G364" i="14"/>
  <c r="C364" i="14"/>
  <c r="F364" i="14"/>
  <c r="E364" i="14"/>
  <c r="D364" i="14"/>
  <c r="A364" i="14"/>
  <c r="D365" i="14" l="1"/>
  <c r="A365" i="14"/>
  <c r="C365" i="14"/>
  <c r="B366" i="14"/>
  <c r="F365" i="14"/>
  <c r="G365" i="14"/>
  <c r="E365" i="14"/>
  <c r="B367" i="14" l="1"/>
  <c r="G366" i="14"/>
  <c r="F366" i="14"/>
  <c r="E366" i="14"/>
  <c r="A366" i="14"/>
  <c r="D366" i="14"/>
  <c r="C366" i="14"/>
  <c r="F367" i="14" l="1"/>
  <c r="G367" i="14"/>
  <c r="E367" i="14"/>
  <c r="D367" i="14"/>
  <c r="C367" i="14"/>
  <c r="A367" i="14"/>
  <c r="B368" i="14"/>
  <c r="G368" i="14" l="1"/>
  <c r="E368" i="14"/>
  <c r="D368" i="14"/>
  <c r="C368" i="14"/>
  <c r="A368" i="14"/>
  <c r="B369" i="14"/>
  <c r="F368" i="14"/>
  <c r="B370" i="14" l="1"/>
  <c r="F369" i="14"/>
  <c r="D369" i="14"/>
  <c r="G369" i="14"/>
  <c r="E369" i="14"/>
  <c r="C369" i="14"/>
  <c r="A369" i="14"/>
  <c r="E370" i="14" l="1"/>
  <c r="C370" i="14"/>
  <c r="A370" i="14"/>
  <c r="B371" i="14"/>
  <c r="G370" i="14"/>
  <c r="F370" i="14"/>
  <c r="D370" i="14"/>
  <c r="G371" i="14" l="1"/>
  <c r="F371" i="14"/>
  <c r="D371" i="14"/>
  <c r="C371" i="14"/>
  <c r="A371" i="14"/>
  <c r="B372" i="14"/>
  <c r="E371" i="14"/>
  <c r="C372" i="14" l="1"/>
  <c r="A372" i="14"/>
  <c r="B373" i="14"/>
  <c r="G372" i="14"/>
  <c r="F372" i="14"/>
  <c r="E372" i="14"/>
  <c r="D372" i="14"/>
  <c r="F373" i="14" l="1"/>
  <c r="E373" i="14"/>
  <c r="D373" i="14"/>
  <c r="B374" i="14"/>
  <c r="G373" i="14"/>
  <c r="C373" i="14"/>
  <c r="A373" i="14"/>
  <c r="A374" i="14" l="1"/>
  <c r="B375" i="14"/>
  <c r="G374" i="14"/>
  <c r="E374" i="14"/>
  <c r="F374" i="14"/>
  <c r="D374" i="14"/>
  <c r="C374" i="14"/>
  <c r="F375" i="14" l="1"/>
  <c r="D375" i="14"/>
  <c r="C375" i="14"/>
  <c r="B376" i="14"/>
  <c r="E375" i="14"/>
  <c r="G375" i="14"/>
  <c r="A375" i="14"/>
  <c r="B377" i="14" l="1"/>
  <c r="G376" i="14"/>
  <c r="E376" i="14"/>
  <c r="C376" i="14"/>
  <c r="F376" i="14"/>
  <c r="D376" i="14"/>
  <c r="A376" i="14"/>
  <c r="D377" i="14" l="1"/>
  <c r="A377" i="14"/>
  <c r="B378" i="14"/>
  <c r="G377" i="14"/>
  <c r="F377" i="14"/>
  <c r="E377" i="14"/>
  <c r="C377" i="14"/>
  <c r="B379" i="14" l="1"/>
  <c r="G378" i="14"/>
  <c r="F378" i="14"/>
  <c r="E378" i="14"/>
  <c r="C378" i="14"/>
  <c r="A378" i="14"/>
  <c r="D378" i="14"/>
  <c r="F379" i="14" l="1"/>
  <c r="B380" i="14"/>
  <c r="G379" i="14"/>
  <c r="E379" i="14"/>
  <c r="D379" i="14"/>
  <c r="A379" i="14"/>
  <c r="C379" i="14"/>
  <c r="G380" i="14" l="1"/>
  <c r="E380" i="14"/>
  <c r="D380" i="14"/>
  <c r="C380" i="14"/>
  <c r="A380" i="14"/>
  <c r="B381" i="14"/>
  <c r="F380" i="14"/>
  <c r="B382" i="14" l="1"/>
  <c r="F381" i="14"/>
  <c r="D381" i="14"/>
  <c r="E381" i="14"/>
  <c r="C381" i="14"/>
  <c r="A381" i="14"/>
  <c r="G381" i="14"/>
  <c r="E382" i="14" l="1"/>
  <c r="C382" i="14"/>
  <c r="A382" i="14"/>
  <c r="B383" i="14"/>
  <c r="G382" i="14"/>
  <c r="D382" i="14"/>
  <c r="F382" i="14"/>
  <c r="G383" i="14" l="1"/>
  <c r="F383" i="14"/>
  <c r="D383" i="14"/>
  <c r="B384" i="14"/>
  <c r="E383" i="14"/>
  <c r="C383" i="14"/>
  <c r="A383" i="14"/>
  <c r="C384" i="14" l="1"/>
  <c r="A384" i="14"/>
  <c r="B385" i="14"/>
  <c r="G384" i="14"/>
  <c r="F384" i="14"/>
  <c r="E384" i="14"/>
  <c r="D384" i="14"/>
  <c r="F385" i="14" l="1"/>
  <c r="E385" i="14"/>
  <c r="D385" i="14"/>
  <c r="A385" i="14"/>
  <c r="G385" i="14"/>
  <c r="B386" i="14"/>
  <c r="C385" i="14"/>
  <c r="A386" i="14" l="1"/>
  <c r="B387" i="14"/>
  <c r="G386" i="14"/>
  <c r="E386" i="14"/>
  <c r="F386" i="14"/>
  <c r="D386" i="14"/>
  <c r="C386" i="14"/>
  <c r="F387" i="14" l="1"/>
  <c r="D387" i="14"/>
  <c r="C387" i="14"/>
  <c r="B388" i="14"/>
  <c r="G387" i="14"/>
  <c r="E387" i="14"/>
  <c r="A387" i="14"/>
  <c r="B389" i="14" l="1"/>
  <c r="G388" i="14"/>
  <c r="E388" i="14"/>
  <c r="C388" i="14"/>
  <c r="D388" i="14"/>
  <c r="A388" i="14"/>
  <c r="F388" i="14"/>
  <c r="D389" i="14" l="1"/>
  <c r="A389" i="14"/>
  <c r="B390" i="14"/>
  <c r="G389" i="14"/>
  <c r="F389" i="14"/>
  <c r="C389" i="14"/>
  <c r="E389" i="14"/>
  <c r="B391" i="14" l="1"/>
  <c r="G390" i="14"/>
  <c r="F390" i="14"/>
  <c r="E390" i="14"/>
  <c r="C390" i="14"/>
  <c r="A390" i="14"/>
  <c r="D390" i="14"/>
  <c r="B392" i="14" l="1"/>
  <c r="F391" i="14"/>
  <c r="G391" i="14"/>
  <c r="E391" i="14"/>
  <c r="D391" i="14"/>
  <c r="C391" i="14"/>
  <c r="A391" i="14"/>
  <c r="G392" i="14" l="1"/>
  <c r="E392" i="14"/>
  <c r="D392" i="14"/>
  <c r="C392" i="14"/>
  <c r="A392" i="14"/>
  <c r="B393" i="14"/>
  <c r="F392" i="14"/>
  <c r="B394" i="14" l="1"/>
  <c r="G393" i="14"/>
  <c r="F393" i="14"/>
  <c r="D393" i="14"/>
  <c r="E393" i="14"/>
  <c r="C393" i="14"/>
  <c r="A393" i="14"/>
  <c r="E394" i="14" l="1"/>
  <c r="C394" i="14"/>
  <c r="A394" i="14"/>
  <c r="B395" i="14"/>
  <c r="G394" i="14"/>
  <c r="F394" i="14"/>
  <c r="D394" i="14"/>
  <c r="G395" i="14" l="1"/>
  <c r="F395" i="14"/>
  <c r="E395" i="14"/>
  <c r="D395" i="14"/>
  <c r="B396" i="14"/>
  <c r="C395" i="14"/>
  <c r="A395" i="14"/>
  <c r="C396" i="14" l="1"/>
  <c r="A396" i="14"/>
  <c r="B397" i="14"/>
  <c r="G396" i="14"/>
  <c r="D396" i="14"/>
  <c r="F396" i="14"/>
  <c r="E396" i="14"/>
  <c r="F397" i="14" l="1"/>
  <c r="E397" i="14"/>
  <c r="D397" i="14"/>
  <c r="C397" i="14"/>
  <c r="B398" i="14"/>
  <c r="G397" i="14"/>
  <c r="A397" i="14"/>
  <c r="A398" i="14" l="1"/>
  <c r="B399" i="14"/>
  <c r="G398" i="14"/>
  <c r="E398" i="14"/>
  <c r="F398" i="14"/>
  <c r="D398" i="14"/>
  <c r="C398" i="14"/>
  <c r="F399" i="14" l="1"/>
  <c r="D399" i="14"/>
  <c r="C399" i="14"/>
  <c r="A399" i="14"/>
  <c r="B400" i="14"/>
  <c r="G399" i="14"/>
  <c r="E399" i="14"/>
  <c r="B401" i="14" l="1"/>
  <c r="G400" i="14"/>
  <c r="F400" i="14"/>
  <c r="E400" i="14"/>
  <c r="C400" i="14"/>
  <c r="A400" i="14"/>
  <c r="D400" i="14"/>
  <c r="D401" i="14" l="1"/>
  <c r="A401" i="14"/>
  <c r="B402" i="14"/>
  <c r="G401" i="14"/>
  <c r="F401" i="14"/>
  <c r="C401" i="14"/>
  <c r="E401" i="14"/>
  <c r="B403" i="14" l="1"/>
  <c r="G402" i="14"/>
  <c r="F402" i="14"/>
  <c r="E402" i="14"/>
  <c r="D402" i="14"/>
  <c r="C402" i="14"/>
  <c r="A402" i="14"/>
  <c r="B404" i="14" l="1"/>
  <c r="F403" i="14"/>
  <c r="G403" i="14"/>
  <c r="E403" i="14"/>
  <c r="D403" i="14"/>
  <c r="C403" i="14"/>
  <c r="A403" i="14"/>
  <c r="G404" i="14" l="1"/>
  <c r="E404" i="14"/>
  <c r="D404" i="14"/>
  <c r="C404" i="14"/>
  <c r="A404" i="14"/>
  <c r="F404" i="14"/>
  <c r="B405" i="14"/>
  <c r="B406" i="14" l="1"/>
  <c r="G405" i="14"/>
  <c r="F405" i="14"/>
  <c r="D405" i="14"/>
  <c r="E405" i="14"/>
  <c r="C405" i="14"/>
  <c r="A405" i="14"/>
  <c r="E406" i="14" l="1"/>
  <c r="C406" i="14"/>
  <c r="A406" i="14"/>
  <c r="B407" i="14"/>
  <c r="G406" i="14"/>
  <c r="F406" i="14"/>
  <c r="D406" i="14"/>
  <c r="G407" i="14" l="1"/>
  <c r="F407" i="14"/>
  <c r="E407" i="14"/>
  <c r="D407" i="14"/>
  <c r="B408" i="14"/>
  <c r="C407" i="14"/>
  <c r="A407" i="14"/>
  <c r="C408" i="14" l="1"/>
  <c r="A408" i="14"/>
  <c r="B409" i="14"/>
  <c r="G408" i="14"/>
  <c r="E408" i="14"/>
  <c r="D408" i="14"/>
  <c r="F408" i="14"/>
  <c r="F409" i="14" l="1"/>
  <c r="E409" i="14"/>
  <c r="D409" i="14"/>
  <c r="C409" i="14"/>
  <c r="B410" i="14"/>
  <c r="A409" i="14"/>
  <c r="G409" i="14"/>
  <c r="A410" i="14" l="1"/>
  <c r="B411" i="14"/>
  <c r="G410" i="14"/>
  <c r="E410" i="14"/>
  <c r="F410" i="14"/>
  <c r="D410" i="14"/>
  <c r="C410" i="14"/>
  <c r="F411" i="14" l="1"/>
  <c r="D411" i="14"/>
  <c r="C411" i="14"/>
  <c r="A411" i="14"/>
  <c r="B412" i="14"/>
  <c r="G411" i="14"/>
  <c r="E411" i="14"/>
  <c r="B413" i="14" l="1"/>
  <c r="G412" i="14"/>
  <c r="F412" i="14"/>
  <c r="E412" i="14"/>
  <c r="C412" i="14"/>
  <c r="D412" i="14"/>
  <c r="A412" i="14"/>
  <c r="D413" i="14" l="1"/>
  <c r="A413" i="14"/>
  <c r="B414" i="14"/>
  <c r="G413" i="14"/>
  <c r="E413" i="14"/>
  <c r="F413" i="14"/>
  <c r="C413" i="14"/>
  <c r="B415" i="14" l="1"/>
  <c r="G414" i="14"/>
  <c r="F414" i="14"/>
  <c r="E414" i="14"/>
  <c r="D414" i="14"/>
  <c r="C414" i="14"/>
  <c r="A414" i="14"/>
  <c r="B416" i="14" l="1"/>
  <c r="F415" i="14"/>
  <c r="G415" i="14"/>
  <c r="E415" i="14"/>
  <c r="D415" i="14"/>
  <c r="C415" i="14"/>
  <c r="A415" i="14"/>
  <c r="G416" i="14" l="1"/>
  <c r="E416" i="14"/>
  <c r="D416" i="14"/>
  <c r="C416" i="14"/>
  <c r="A416" i="14"/>
  <c r="F416" i="14"/>
  <c r="B417" i="14"/>
  <c r="B418" i="14" l="1"/>
  <c r="G417" i="14"/>
  <c r="F417" i="14"/>
  <c r="D417" i="14"/>
  <c r="A417" i="14"/>
  <c r="C417" i="14"/>
  <c r="E417" i="14"/>
  <c r="E418" i="14" l="1"/>
  <c r="C418" i="14"/>
  <c r="A418" i="14"/>
  <c r="B419" i="14"/>
  <c r="G418" i="14"/>
  <c r="F418" i="14"/>
  <c r="D418" i="14"/>
  <c r="G419" i="14" l="1"/>
  <c r="F419" i="14"/>
  <c r="E419" i="14"/>
  <c r="D419" i="14"/>
  <c r="B420" i="14"/>
  <c r="C419" i="14"/>
  <c r="A419" i="14"/>
  <c r="C420" i="14" l="1"/>
  <c r="A420" i="14"/>
  <c r="B421" i="14"/>
  <c r="G420" i="14"/>
  <c r="F420" i="14"/>
  <c r="E420" i="14"/>
  <c r="D420" i="14"/>
  <c r="F421" i="14" l="1"/>
  <c r="E421" i="14"/>
  <c r="D421" i="14"/>
  <c r="C421" i="14"/>
  <c r="G421" i="14"/>
  <c r="B422" i="14"/>
  <c r="A421" i="14"/>
  <c r="A422" i="14" l="1"/>
  <c r="B423" i="14"/>
  <c r="G422" i="14"/>
  <c r="E422" i="14"/>
  <c r="F422" i="14"/>
  <c r="D422" i="14"/>
  <c r="C422" i="14"/>
  <c r="F423" i="14" l="1"/>
  <c r="D423" i="14"/>
  <c r="C423" i="14"/>
  <c r="A423" i="14"/>
  <c r="B424" i="14"/>
  <c r="G423" i="14"/>
  <c r="E423" i="14"/>
  <c r="B425" i="14" l="1"/>
  <c r="G424" i="14"/>
  <c r="F424" i="14"/>
  <c r="E424" i="14"/>
  <c r="C424" i="14"/>
  <c r="D424" i="14"/>
  <c r="A424" i="14"/>
  <c r="D425" i="14" l="1"/>
  <c r="A425" i="14"/>
  <c r="C425" i="14"/>
  <c r="B426" i="14"/>
  <c r="F425" i="14"/>
  <c r="G425" i="14"/>
  <c r="E425" i="14"/>
  <c r="B427" i="14" l="1"/>
  <c r="G426" i="14"/>
  <c r="F426" i="14"/>
  <c r="E426" i="14"/>
  <c r="D426" i="14"/>
  <c r="C426" i="14"/>
  <c r="A426" i="14"/>
  <c r="B428" i="14" l="1"/>
  <c r="F427" i="14"/>
  <c r="G427" i="14"/>
  <c r="E427" i="14"/>
  <c r="D427" i="14"/>
  <c r="C427" i="14"/>
  <c r="A427" i="14"/>
  <c r="G428" i="14" l="1"/>
  <c r="F428" i="14"/>
  <c r="E428" i="14"/>
  <c r="D428" i="14"/>
  <c r="C428" i="14"/>
  <c r="A428" i="14"/>
  <c r="B429" i="14"/>
  <c r="B430" i="14" l="1"/>
  <c r="G429" i="14"/>
  <c r="F429" i="14"/>
  <c r="D429" i="14"/>
  <c r="C429" i="14"/>
  <c r="A429" i="14"/>
  <c r="E429" i="14"/>
  <c r="E430" i="14" l="1"/>
  <c r="D430" i="14"/>
  <c r="C430" i="14"/>
  <c r="A430" i="14"/>
  <c r="B431" i="14"/>
  <c r="F430" i="14"/>
  <c r="G430" i="14"/>
  <c r="B432" i="14" l="1"/>
  <c r="G431" i="14"/>
  <c r="F431" i="14"/>
  <c r="E431" i="14"/>
  <c r="D431" i="14"/>
  <c r="C431" i="14"/>
  <c r="A431" i="14"/>
  <c r="C432" i="14" l="1"/>
  <c r="A432" i="14"/>
  <c r="B433" i="14"/>
  <c r="G432" i="14"/>
  <c r="F432" i="14"/>
  <c r="E432" i="14"/>
  <c r="D432" i="14"/>
  <c r="G433" i="14" l="1"/>
  <c r="F433" i="14"/>
  <c r="E433" i="14"/>
  <c r="D433" i="14"/>
  <c r="C433" i="14"/>
  <c r="A433" i="14"/>
  <c r="B434" i="14"/>
  <c r="A434" i="14" l="1"/>
  <c r="B435" i="14"/>
  <c r="G434" i="14"/>
  <c r="F434" i="14"/>
  <c r="E434" i="14"/>
  <c r="D434" i="14"/>
  <c r="C434" i="14"/>
  <c r="F435" i="14" l="1"/>
  <c r="E435" i="14"/>
  <c r="D435" i="14"/>
  <c r="C435" i="14"/>
  <c r="A435" i="14"/>
  <c r="G435" i="14"/>
  <c r="B436" i="14"/>
  <c r="B437" i="14" l="1"/>
  <c r="G436" i="14"/>
  <c r="F436" i="14"/>
  <c r="E436" i="14"/>
  <c r="D436" i="14"/>
  <c r="C436" i="14"/>
  <c r="A436" i="14"/>
  <c r="D437" i="14" l="1"/>
  <c r="C437" i="14"/>
  <c r="A437" i="14"/>
  <c r="B438" i="14"/>
  <c r="G437" i="14"/>
  <c r="E437" i="14"/>
  <c r="F437" i="14"/>
  <c r="B439" i="14" l="1"/>
  <c r="G438" i="14"/>
  <c r="F438" i="14"/>
  <c r="E438" i="14"/>
  <c r="D438" i="14"/>
  <c r="C438" i="14"/>
  <c r="A438" i="14"/>
  <c r="A439" i="14" l="1"/>
  <c r="B440" i="14"/>
  <c r="G439" i="14"/>
  <c r="F439" i="14"/>
  <c r="E439" i="14"/>
  <c r="D439" i="14"/>
  <c r="C439" i="14"/>
  <c r="G440" i="14" l="1"/>
  <c r="F440" i="14"/>
  <c r="E440" i="14"/>
  <c r="D440" i="14"/>
  <c r="C440" i="14"/>
  <c r="A440" i="14"/>
  <c r="B441" i="14"/>
  <c r="B442" i="14" l="1"/>
  <c r="G441" i="14"/>
  <c r="F441" i="14"/>
  <c r="E441" i="14"/>
  <c r="D441" i="14"/>
  <c r="C441" i="14"/>
  <c r="A441" i="14"/>
  <c r="E442" i="14" l="1"/>
  <c r="D442" i="14"/>
  <c r="C442" i="14"/>
  <c r="A442" i="14"/>
  <c r="B443" i="14"/>
  <c r="G442" i="14"/>
  <c r="F442" i="14"/>
  <c r="B444" i="14" l="1"/>
  <c r="G443" i="14"/>
  <c r="F443" i="14"/>
  <c r="E443" i="14"/>
  <c r="D443" i="14"/>
  <c r="C443" i="14"/>
  <c r="A443" i="14"/>
  <c r="C444" i="14" l="1"/>
  <c r="A444" i="14"/>
  <c r="B445" i="14"/>
  <c r="G444" i="14"/>
  <c r="F444" i="14"/>
  <c r="D444" i="14"/>
  <c r="E444" i="14"/>
  <c r="G445" i="14" l="1"/>
  <c r="F445" i="14"/>
  <c r="E445" i="14"/>
  <c r="D445" i="14"/>
  <c r="C445" i="14"/>
  <c r="A445" i="14"/>
  <c r="B446" i="14"/>
  <c r="A446" i="14" l="1"/>
  <c r="B447" i="14"/>
  <c r="G446" i="14"/>
  <c r="F446" i="14"/>
  <c r="E446" i="14"/>
  <c r="D446" i="14"/>
  <c r="C446" i="14"/>
  <c r="F447" i="14" l="1"/>
  <c r="E447" i="14"/>
  <c r="D447" i="14"/>
  <c r="C447" i="14"/>
  <c r="A447" i="14"/>
  <c r="B448" i="14"/>
  <c r="G447" i="14"/>
  <c r="B449" i="14" l="1"/>
  <c r="G448" i="14"/>
  <c r="F448" i="14"/>
  <c r="E448" i="14"/>
  <c r="D448" i="14"/>
  <c r="C448" i="14"/>
  <c r="A448" i="14"/>
  <c r="D449" i="14" l="1"/>
  <c r="C449" i="14"/>
  <c r="A449" i="14"/>
  <c r="B450" i="14"/>
  <c r="F449" i="14"/>
  <c r="E449" i="14"/>
  <c r="G449" i="14"/>
  <c r="B451" i="14" l="1"/>
  <c r="G450" i="14"/>
  <c r="F450" i="14"/>
  <c r="E450" i="14"/>
  <c r="D450" i="14"/>
  <c r="C450" i="14"/>
  <c r="A450" i="14"/>
  <c r="A451" i="14" l="1"/>
  <c r="B452" i="14"/>
  <c r="G451" i="14"/>
  <c r="F451" i="14"/>
  <c r="E451" i="14"/>
  <c r="C451" i="14"/>
  <c r="D451" i="14"/>
  <c r="G452" i="14" l="1"/>
  <c r="F452" i="14"/>
  <c r="E452" i="14"/>
  <c r="D452" i="14"/>
  <c r="C452" i="14"/>
  <c r="A452" i="14"/>
  <c r="B453" i="14"/>
  <c r="B454" i="14" l="1"/>
  <c r="G453" i="14"/>
  <c r="F453" i="14"/>
  <c r="E453" i="14"/>
  <c r="D453" i="14"/>
  <c r="C453" i="14"/>
  <c r="A453" i="14"/>
  <c r="E454" i="14" l="1"/>
  <c r="D454" i="14"/>
  <c r="C454" i="14"/>
  <c r="A454" i="14"/>
  <c r="B455" i="14"/>
  <c r="G454" i="14"/>
  <c r="F454" i="14"/>
  <c r="B456" i="14" l="1"/>
  <c r="G455" i="14"/>
  <c r="F455" i="14"/>
  <c r="E455" i="14"/>
  <c r="D455" i="14"/>
  <c r="C455" i="14"/>
  <c r="A455" i="14"/>
  <c r="C456" i="14" l="1"/>
  <c r="A456" i="14"/>
  <c r="B457" i="14"/>
  <c r="G456" i="14"/>
  <c r="E456" i="14"/>
  <c r="F456" i="14"/>
  <c r="D456" i="14"/>
  <c r="G457" i="14" l="1"/>
  <c r="F457" i="14"/>
  <c r="E457" i="14"/>
  <c r="D457" i="14"/>
  <c r="C457" i="14"/>
  <c r="A457" i="14"/>
  <c r="B458" i="14"/>
  <c r="A458" i="14" l="1"/>
  <c r="B459" i="14"/>
  <c r="G458" i="14"/>
  <c r="F458" i="14"/>
  <c r="E458" i="14"/>
  <c r="C458" i="14"/>
  <c r="D458" i="14"/>
  <c r="F459" i="14" l="1"/>
  <c r="E459" i="14"/>
  <c r="D459" i="14"/>
  <c r="C459" i="14"/>
  <c r="A459" i="14"/>
  <c r="B460" i="14"/>
  <c r="G459" i="14"/>
  <c r="B461" i="14" l="1"/>
  <c r="G460" i="14"/>
  <c r="F460" i="14"/>
  <c r="E460" i="14"/>
  <c r="D460" i="14"/>
  <c r="C460" i="14"/>
  <c r="A460" i="14"/>
  <c r="D461" i="14" l="1"/>
  <c r="C461" i="14"/>
  <c r="A461" i="14"/>
  <c r="B462" i="14"/>
  <c r="F461" i="14"/>
  <c r="G461" i="14"/>
  <c r="E461" i="14"/>
  <c r="B463" i="14" l="1"/>
  <c r="G462" i="14"/>
  <c r="F462" i="14"/>
  <c r="E462" i="14"/>
  <c r="D462" i="14"/>
  <c r="C462" i="14"/>
  <c r="A462" i="14"/>
  <c r="A463" i="14" l="1"/>
  <c r="B464" i="14"/>
  <c r="G463" i="14"/>
  <c r="F463" i="14"/>
  <c r="D463" i="14"/>
  <c r="E463" i="14"/>
  <c r="C463" i="14"/>
  <c r="G464" i="14" l="1"/>
  <c r="F464" i="14"/>
  <c r="E464" i="14"/>
  <c r="D464" i="14"/>
  <c r="C464" i="14"/>
  <c r="A464" i="14"/>
  <c r="B465" i="14"/>
  <c r="B466" i="14" l="1"/>
  <c r="G465" i="14"/>
  <c r="F465" i="14"/>
  <c r="E465" i="14"/>
  <c r="D465" i="14"/>
  <c r="C465" i="14"/>
  <c r="A465" i="14"/>
  <c r="E466" i="14" l="1"/>
  <c r="D466" i="14"/>
  <c r="C466" i="14"/>
  <c r="A466" i="14"/>
  <c r="B467" i="14"/>
  <c r="G466" i="14"/>
  <c r="F466" i="14"/>
  <c r="B468" i="14" l="1"/>
  <c r="G467" i="14"/>
  <c r="F467" i="14"/>
  <c r="E467" i="14"/>
  <c r="D467" i="14"/>
  <c r="C467" i="14"/>
  <c r="A467" i="14"/>
  <c r="C468" i="14" l="1"/>
  <c r="A468" i="14"/>
  <c r="B469" i="14"/>
  <c r="G468" i="14"/>
  <c r="E468" i="14"/>
  <c r="F468" i="14"/>
  <c r="D468" i="14"/>
  <c r="G469" i="14" l="1"/>
  <c r="F469" i="14"/>
  <c r="E469" i="14"/>
  <c r="D469" i="14"/>
  <c r="C469" i="14"/>
  <c r="A469" i="14"/>
  <c r="B470" i="14"/>
  <c r="A470" i="14" l="1"/>
  <c r="B471" i="14"/>
  <c r="G470" i="14"/>
  <c r="F470" i="14"/>
  <c r="E470" i="14"/>
  <c r="C470" i="14"/>
  <c r="D470" i="14"/>
  <c r="F471" i="14" l="1"/>
  <c r="E471" i="14"/>
  <c r="D471" i="14"/>
  <c r="C471" i="14"/>
  <c r="A471" i="14"/>
  <c r="B472" i="14"/>
  <c r="G471" i="14"/>
  <c r="B473" i="14" l="1"/>
  <c r="G472" i="14"/>
  <c r="F472" i="14"/>
  <c r="E472" i="14"/>
  <c r="D472" i="14"/>
  <c r="C472" i="14"/>
  <c r="A472" i="14"/>
  <c r="D473" i="14" l="1"/>
  <c r="C473" i="14"/>
  <c r="A473" i="14"/>
  <c r="B474" i="14"/>
  <c r="F473" i="14"/>
  <c r="G473" i="14"/>
  <c r="E473" i="14"/>
  <c r="B475" i="14" l="1"/>
  <c r="G474" i="14"/>
  <c r="F474" i="14"/>
  <c r="E474" i="14"/>
  <c r="D474" i="14"/>
  <c r="C474" i="14"/>
  <c r="A474" i="14"/>
  <c r="A475" i="14" l="1"/>
  <c r="B476" i="14"/>
  <c r="G475" i="14"/>
  <c r="F475" i="14"/>
  <c r="D475" i="14"/>
  <c r="E475" i="14"/>
  <c r="C475" i="14"/>
  <c r="G476" i="14" l="1"/>
  <c r="F476" i="14"/>
  <c r="E476" i="14"/>
  <c r="D476" i="14"/>
  <c r="C476" i="14"/>
  <c r="A476" i="14"/>
  <c r="B477" i="14"/>
  <c r="B478" i="14" l="1"/>
  <c r="G477" i="14"/>
  <c r="F477" i="14"/>
  <c r="E477" i="14"/>
  <c r="D477" i="14"/>
  <c r="C477" i="14"/>
  <c r="A477" i="14"/>
  <c r="E478" i="14" l="1"/>
  <c r="D478" i="14"/>
  <c r="C478" i="14"/>
  <c r="A478" i="14"/>
  <c r="B479" i="14"/>
  <c r="G478" i="14"/>
  <c r="F478" i="14"/>
  <c r="B480" i="14" l="1"/>
  <c r="G479" i="14"/>
  <c r="F479" i="14"/>
  <c r="E479" i="14"/>
  <c r="D479" i="14"/>
  <c r="C479" i="14"/>
  <c r="A479" i="14"/>
  <c r="C480" i="14" l="1"/>
  <c r="A480" i="14"/>
  <c r="B481" i="14"/>
  <c r="G480" i="14"/>
  <c r="E480" i="14"/>
  <c r="F480" i="14"/>
  <c r="D480" i="14"/>
  <c r="G481" i="14" l="1"/>
  <c r="F481" i="14"/>
  <c r="E481" i="14"/>
  <c r="D481" i="14"/>
  <c r="C481" i="14"/>
  <c r="A481" i="14"/>
  <c r="B482" i="14"/>
  <c r="A482" i="14" l="1"/>
  <c r="B483" i="14"/>
  <c r="G482" i="14"/>
  <c r="F482" i="14"/>
  <c r="E482" i="14"/>
  <c r="C482" i="14"/>
  <c r="D482" i="14"/>
  <c r="F483" i="14" l="1"/>
  <c r="E483" i="14"/>
  <c r="D483" i="14"/>
  <c r="C483" i="14"/>
  <c r="A483" i="14"/>
  <c r="B484" i="14"/>
  <c r="G483" i="14"/>
  <c r="B485" i="14" l="1"/>
  <c r="G484" i="14"/>
  <c r="F484" i="14"/>
  <c r="E484" i="14"/>
  <c r="D484" i="14"/>
  <c r="C484" i="14"/>
  <c r="A484" i="14"/>
  <c r="D485" i="14" l="1"/>
  <c r="C485" i="14"/>
  <c r="A485" i="14"/>
  <c r="B486" i="14"/>
  <c r="F485" i="14"/>
  <c r="G485" i="14"/>
  <c r="E485" i="14"/>
  <c r="B487" i="14" l="1"/>
  <c r="G486" i="14"/>
  <c r="F486" i="14"/>
  <c r="E486" i="14"/>
  <c r="D486" i="14"/>
  <c r="C486" i="14"/>
  <c r="A486" i="14"/>
  <c r="A487" i="14" l="1"/>
  <c r="B488" i="14"/>
  <c r="G487" i="14"/>
  <c r="F487" i="14"/>
  <c r="D487" i="14"/>
  <c r="E487" i="14"/>
  <c r="C487" i="14"/>
  <c r="G488" i="14" l="1"/>
  <c r="F488" i="14"/>
  <c r="E488" i="14"/>
  <c r="D488" i="14"/>
  <c r="C488" i="14"/>
  <c r="A488" i="14"/>
  <c r="B489" i="14"/>
  <c r="B490" i="14" l="1"/>
  <c r="G489" i="14"/>
  <c r="F489" i="14"/>
  <c r="E489" i="14"/>
  <c r="D489" i="14"/>
  <c r="C489" i="14"/>
  <c r="A489" i="14"/>
  <c r="E490" i="14" l="1"/>
  <c r="D490" i="14"/>
  <c r="C490" i="14"/>
  <c r="A490" i="14"/>
  <c r="B491" i="14"/>
  <c r="G490" i="14"/>
  <c r="F490" i="14"/>
  <c r="B492" i="14" l="1"/>
  <c r="G491" i="14"/>
  <c r="F491" i="14"/>
  <c r="E491" i="14"/>
  <c r="D491" i="14"/>
  <c r="C491" i="14"/>
  <c r="A491" i="14"/>
  <c r="C492" i="14" l="1"/>
  <c r="A492" i="14"/>
  <c r="B493" i="14"/>
  <c r="G492" i="14"/>
  <c r="E492" i="14"/>
  <c r="F492" i="14"/>
  <c r="D492" i="14"/>
  <c r="G493" i="14" l="1"/>
  <c r="F493" i="14"/>
  <c r="E493" i="14"/>
  <c r="D493" i="14"/>
  <c r="C493" i="14"/>
  <c r="A493" i="14"/>
  <c r="B494" i="14"/>
  <c r="A494" i="14" l="1"/>
  <c r="B495" i="14"/>
  <c r="G494" i="14"/>
  <c r="F494" i="14"/>
  <c r="E494" i="14"/>
  <c r="C494" i="14"/>
  <c r="D494" i="14"/>
  <c r="F495" i="14" l="1"/>
  <c r="E495" i="14"/>
  <c r="D495" i="14"/>
  <c r="C495" i="14"/>
  <c r="A495" i="14"/>
  <c r="B496" i="14"/>
  <c r="G495" i="14"/>
  <c r="B497" i="14" l="1"/>
  <c r="G496" i="14"/>
  <c r="F496" i="14"/>
  <c r="E496" i="14"/>
  <c r="D496" i="14"/>
  <c r="C496" i="14"/>
  <c r="A496" i="14"/>
  <c r="D497" i="14" l="1"/>
  <c r="C497" i="14"/>
  <c r="A497" i="14"/>
  <c r="B498" i="14"/>
  <c r="F497" i="14"/>
  <c r="G497" i="14"/>
  <c r="E497" i="14"/>
  <c r="B499" i="14" l="1"/>
  <c r="G498" i="14"/>
  <c r="F498" i="14"/>
  <c r="E498" i="14"/>
  <c r="D498" i="14"/>
  <c r="C498" i="14"/>
  <c r="A498" i="14"/>
  <c r="A499" i="14" l="1"/>
  <c r="B500" i="14"/>
  <c r="G499" i="14"/>
  <c r="F499" i="14"/>
  <c r="D499" i="14"/>
  <c r="E499" i="14"/>
  <c r="C499" i="14"/>
  <c r="G500" i="14" l="1"/>
  <c r="F500" i="14"/>
  <c r="E500" i="14"/>
  <c r="D500" i="14"/>
  <c r="C500" i="14"/>
  <c r="A500" i="14"/>
  <c r="F31" i="4" l="1"/>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E15" i="13"/>
  <c r="G15" i="13"/>
  <c r="C16" i="13"/>
  <c r="C15" i="13"/>
  <c r="D15"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D8" i="13"/>
  <c r="D9" i="13"/>
  <c r="E15" i="6"/>
  <c r="G15" i="6"/>
  <c r="C16" i="6"/>
  <c r="D15" i="6"/>
  <c r="A15" i="6"/>
  <c r="C15" i="6"/>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7" i="11"/>
  <c r="M8" i="11"/>
  <c r="D8" i="11"/>
  <c r="D9" i="11"/>
  <c r="M7" i="11"/>
  <c r="M6" i="11"/>
  <c r="M5" i="11"/>
  <c r="M4" i="11"/>
  <c r="E10" i="11"/>
  <c r="A17" i="5"/>
  <c r="D8" i="5"/>
  <c r="F16" i="6"/>
  <c r="D9" i="5"/>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D8" i="6"/>
  <c r="D9" i="6"/>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M4" i="5"/>
  <c r="E10" i="5"/>
  <c r="E11" i="5"/>
  <c r="M5" i="5"/>
  <c r="M8" i="5"/>
  <c r="M6" i="5"/>
  <c r="M7" i="5"/>
  <c r="E12" i="5"/>
  <c r="F17" i="6"/>
  <c r="C17" i="5"/>
  <c r="E17" i="5"/>
  <c r="F18" i="6"/>
  <c r="E11" i="11"/>
  <c r="E12" i="11"/>
  <c r="D16" i="6"/>
  <c r="E16" i="6"/>
  <c r="G16" i="6"/>
  <c r="C17" i="6"/>
  <c r="F15" i="6"/>
  <c r="D17" i="6"/>
  <c r="E17" i="6"/>
  <c r="G17" i="6"/>
  <c r="C18" i="6"/>
  <c r="F19" i="6"/>
  <c r="C17" i="11"/>
  <c r="E17" i="11"/>
  <c r="G17" i="5"/>
  <c r="C18" i="5"/>
  <c r="D17" i="5"/>
  <c r="F17" i="5"/>
  <c r="D18" i="6"/>
  <c r="E18" i="6"/>
  <c r="G18" i="6"/>
  <c r="C19" i="6"/>
  <c r="F23" i="5"/>
  <c r="F31" i="5"/>
  <c r="F39" i="5"/>
  <c r="F47" i="5"/>
  <c r="F55" i="5"/>
  <c r="F63" i="5"/>
  <c r="F71" i="5"/>
  <c r="F79" i="5"/>
  <c r="F87" i="5"/>
  <c r="F95" i="5"/>
  <c r="F103" i="5"/>
  <c r="F111" i="5"/>
  <c r="F119" i="5"/>
  <c r="F127" i="5"/>
  <c r="F135" i="5"/>
  <c r="E25" i="5"/>
  <c r="E33" i="5"/>
  <c r="E41" i="5"/>
  <c r="E49" i="5"/>
  <c r="E57" i="5"/>
  <c r="E65" i="5"/>
  <c r="E73" i="5"/>
  <c r="E81" i="5"/>
  <c r="E89" i="5"/>
  <c r="F26" i="5"/>
  <c r="F34" i="5"/>
  <c r="F42" i="5"/>
  <c r="F50" i="5"/>
  <c r="F58" i="5"/>
  <c r="F66" i="5"/>
  <c r="F74" i="5"/>
  <c r="F82" i="5"/>
  <c r="F90" i="5"/>
  <c r="F98" i="5"/>
  <c r="F106" i="5"/>
  <c r="F114" i="5"/>
  <c r="F122" i="5"/>
  <c r="F130" i="5"/>
  <c r="E20" i="5"/>
  <c r="E28" i="5"/>
  <c r="E36" i="5"/>
  <c r="E44" i="5"/>
  <c r="E52" i="5"/>
  <c r="E60" i="5"/>
  <c r="E68" i="5"/>
  <c r="E76" i="5"/>
  <c r="E84" i="5"/>
  <c r="E92" i="5"/>
  <c r="E100" i="5"/>
  <c r="E108" i="5"/>
  <c r="E116" i="5"/>
  <c r="E124" i="5"/>
  <c r="E132" i="5"/>
  <c r="F19" i="5"/>
  <c r="F27" i="5"/>
  <c r="F35" i="5"/>
  <c r="F43" i="5"/>
  <c r="F51" i="5"/>
  <c r="F59" i="5"/>
  <c r="F67" i="5"/>
  <c r="F75" i="5"/>
  <c r="F83" i="5"/>
  <c r="F91" i="5"/>
  <c r="F99" i="5"/>
  <c r="F107" i="5"/>
  <c r="F115" i="5"/>
  <c r="F123" i="5"/>
  <c r="F131" i="5"/>
  <c r="E21" i="5"/>
  <c r="E29" i="5"/>
  <c r="E37" i="5"/>
  <c r="E45" i="5"/>
  <c r="E53" i="5"/>
  <c r="E61" i="5"/>
  <c r="E69" i="5"/>
  <c r="E77" i="5"/>
  <c r="E85" i="5"/>
  <c r="E93" i="5"/>
  <c r="E101" i="5"/>
  <c r="E109" i="5"/>
  <c r="E117" i="5"/>
  <c r="E125" i="5"/>
  <c r="E133" i="5"/>
  <c r="F20" i="5"/>
  <c r="F28" i="5"/>
  <c r="F36" i="5"/>
  <c r="F44" i="5"/>
  <c r="F52" i="5"/>
  <c r="F60" i="5"/>
  <c r="F68" i="5"/>
  <c r="F76" i="5"/>
  <c r="F84" i="5"/>
  <c r="F92" i="5"/>
  <c r="F100" i="5"/>
  <c r="F108" i="5"/>
  <c r="F116" i="5"/>
  <c r="F124" i="5"/>
  <c r="F132" i="5"/>
  <c r="E22" i="5"/>
  <c r="E30" i="5"/>
  <c r="E38" i="5"/>
  <c r="E46" i="5"/>
  <c r="E54" i="5"/>
  <c r="E62" i="5"/>
  <c r="E70" i="5"/>
  <c r="E78" i="5"/>
  <c r="E86" i="5"/>
  <c r="E94" i="5"/>
  <c r="E102" i="5"/>
  <c r="E110" i="5"/>
  <c r="E118" i="5"/>
  <c r="E126" i="5"/>
  <c r="E134" i="5"/>
  <c r="F21" i="5"/>
  <c r="F29" i="5"/>
  <c r="F37" i="5"/>
  <c r="F45" i="5"/>
  <c r="F53" i="5"/>
  <c r="F61" i="5"/>
  <c r="F69" i="5"/>
  <c r="F77" i="5"/>
  <c r="F85" i="5"/>
  <c r="F93" i="5"/>
  <c r="F101" i="5"/>
  <c r="F109" i="5"/>
  <c r="F117" i="5"/>
  <c r="F125" i="5"/>
  <c r="F133" i="5"/>
  <c r="E23" i="5"/>
  <c r="E31" i="5"/>
  <c r="E39" i="5"/>
  <c r="E47" i="5"/>
  <c r="E55" i="5"/>
  <c r="E63" i="5"/>
  <c r="E71" i="5"/>
  <c r="E79" i="5"/>
  <c r="E87" i="5"/>
  <c r="E95" i="5"/>
  <c r="E103" i="5"/>
  <c r="E111" i="5"/>
  <c r="E119" i="5"/>
  <c r="E127" i="5"/>
  <c r="E135" i="5"/>
  <c r="F22" i="5"/>
  <c r="F30" i="5"/>
  <c r="F38" i="5"/>
  <c r="F46" i="5"/>
  <c r="F54" i="5"/>
  <c r="F62" i="5"/>
  <c r="F70" i="5"/>
  <c r="F78" i="5"/>
  <c r="F86" i="5"/>
  <c r="F94" i="5"/>
  <c r="F102" i="5"/>
  <c r="F110" i="5"/>
  <c r="F118" i="5"/>
  <c r="F126" i="5"/>
  <c r="F134" i="5"/>
  <c r="E24" i="5"/>
  <c r="E32" i="5"/>
  <c r="E40" i="5"/>
  <c r="E48" i="5"/>
  <c r="E56" i="5"/>
  <c r="E64" i="5"/>
  <c r="E72" i="5"/>
  <c r="E80" i="5"/>
  <c r="E88" i="5"/>
  <c r="E96" i="5"/>
  <c r="E104" i="5"/>
  <c r="E112" i="5"/>
  <c r="E120" i="5"/>
  <c r="E128" i="5"/>
  <c r="E136" i="5"/>
  <c r="F48" i="5"/>
  <c r="F80" i="5"/>
  <c r="F112" i="5"/>
  <c r="E26" i="5"/>
  <c r="E58" i="5"/>
  <c r="E90" i="5"/>
  <c r="E113" i="5"/>
  <c r="E131" i="5"/>
  <c r="F18" i="5"/>
  <c r="F49" i="5"/>
  <c r="F81" i="5"/>
  <c r="F113" i="5"/>
  <c r="E27" i="5"/>
  <c r="E59" i="5"/>
  <c r="E91" i="5"/>
  <c r="E114" i="5"/>
  <c r="E18" i="5"/>
  <c r="G18" i="5"/>
  <c r="C19" i="5"/>
  <c r="F24" i="5"/>
  <c r="F56" i="5"/>
  <c r="F88" i="5"/>
  <c r="F120" i="5"/>
  <c r="E34" i="5"/>
  <c r="E66" i="5"/>
  <c r="E97" i="5"/>
  <c r="E115" i="5"/>
  <c r="F25" i="5"/>
  <c r="F57" i="5"/>
  <c r="F89" i="5"/>
  <c r="F121" i="5"/>
  <c r="E35" i="5"/>
  <c r="E67" i="5"/>
  <c r="E98" i="5"/>
  <c r="E121" i="5"/>
  <c r="D18" i="5"/>
  <c r="F32" i="5"/>
  <c r="F64" i="5"/>
  <c r="F96" i="5"/>
  <c r="F128" i="5"/>
  <c r="E42" i="5"/>
  <c r="E74" i="5"/>
  <c r="E99" i="5"/>
  <c r="E122" i="5"/>
  <c r="F33" i="5"/>
  <c r="F65" i="5"/>
  <c r="F97" i="5"/>
  <c r="F129" i="5"/>
  <c r="E43" i="5"/>
  <c r="E75" i="5"/>
  <c r="E105" i="5"/>
  <c r="E123" i="5"/>
  <c r="F40" i="5"/>
  <c r="E50" i="5"/>
  <c r="F41" i="5"/>
  <c r="E51" i="5"/>
  <c r="F72" i="5"/>
  <c r="E82" i="5"/>
  <c r="F73" i="5"/>
  <c r="E83" i="5"/>
  <c r="F104" i="5"/>
  <c r="E106" i="5"/>
  <c r="F136" i="5"/>
  <c r="E129" i="5"/>
  <c r="E19" i="5"/>
  <c r="E130" i="5"/>
  <c r="E107" i="5"/>
  <c r="F105" i="5"/>
  <c r="F20" i="6"/>
  <c r="G17" i="11"/>
  <c r="C18" i="11"/>
  <c r="D17" i="11"/>
  <c r="F17" i="11"/>
  <c r="D19" i="5"/>
  <c r="G19" i="5"/>
  <c r="C20" i="5"/>
  <c r="D19" i="6"/>
  <c r="E19" i="6"/>
  <c r="G19" i="6"/>
  <c r="C20" i="6"/>
  <c r="F129" i="11"/>
  <c r="F113" i="11"/>
  <c r="E133" i="11"/>
  <c r="E117" i="11"/>
  <c r="E101" i="11"/>
  <c r="E85" i="11"/>
  <c r="F116" i="11"/>
  <c r="F91" i="11"/>
  <c r="F73" i="11"/>
  <c r="F127" i="11"/>
  <c r="F111" i="11"/>
  <c r="E131" i="11"/>
  <c r="E115" i="11"/>
  <c r="E99" i="11"/>
  <c r="E83" i="11"/>
  <c r="F112" i="11"/>
  <c r="F90" i="11"/>
  <c r="F71" i="11"/>
  <c r="F125" i="11"/>
  <c r="F109" i="11"/>
  <c r="F123" i="11"/>
  <c r="F107" i="11"/>
  <c r="E127" i="11"/>
  <c r="E111" i="11"/>
  <c r="E95" i="11"/>
  <c r="F136" i="11"/>
  <c r="F104" i="11"/>
  <c r="F83" i="11"/>
  <c r="F67" i="11"/>
  <c r="F121" i="11"/>
  <c r="F105" i="11"/>
  <c r="E125" i="11"/>
  <c r="E109" i="11"/>
  <c r="E93" i="11"/>
  <c r="F132" i="11"/>
  <c r="F100" i="11"/>
  <c r="F82" i="11"/>
  <c r="F65" i="11"/>
  <c r="F117" i="11"/>
  <c r="E119" i="11"/>
  <c r="E87" i="11"/>
  <c r="E92" i="11"/>
  <c r="F59" i="11"/>
  <c r="F97" i="11"/>
  <c r="E69" i="11"/>
  <c r="E50" i="11"/>
  <c r="E108" i="11"/>
  <c r="F74" i="11"/>
  <c r="F53" i="11"/>
  <c r="E120" i="11"/>
  <c r="F87" i="11"/>
  <c r="E65" i="11"/>
  <c r="E47" i="11"/>
  <c r="E31" i="11"/>
  <c r="E100" i="11"/>
  <c r="F38" i="11"/>
  <c r="F96" i="11"/>
  <c r="F89" i="11"/>
  <c r="F29" i="11"/>
  <c r="F32" i="11"/>
  <c r="E79" i="11"/>
  <c r="E28" i="11"/>
  <c r="F78" i="11"/>
  <c r="F115" i="11"/>
  <c r="E113" i="11"/>
  <c r="E81" i="11"/>
  <c r="E84" i="11"/>
  <c r="F57" i="11"/>
  <c r="E96" i="11"/>
  <c r="F68" i="11"/>
  <c r="E48" i="11"/>
  <c r="F106" i="11"/>
  <c r="E68" i="11"/>
  <c r="F51" i="11"/>
  <c r="F118" i="11"/>
  <c r="E86" i="11"/>
  <c r="F64" i="11"/>
  <c r="E45" i="11"/>
  <c r="E29" i="11"/>
  <c r="F95" i="11"/>
  <c r="E32" i="11"/>
  <c r="E82" i="11"/>
  <c r="E80" i="11"/>
  <c r="F28" i="11"/>
  <c r="E26" i="11"/>
  <c r="E72" i="11"/>
  <c r="F27" i="11"/>
  <c r="E71" i="11"/>
  <c r="F103" i="11"/>
  <c r="E107" i="11"/>
  <c r="F128" i="11"/>
  <c r="F79" i="11"/>
  <c r="E130" i="11"/>
  <c r="E90" i="11"/>
  <c r="E62" i="11"/>
  <c r="E46" i="11"/>
  <c r="E98" i="11"/>
  <c r="E67" i="11"/>
  <c r="F49" i="11"/>
  <c r="E106" i="11"/>
  <c r="F81" i="11"/>
  <c r="E58" i="11"/>
  <c r="E43" i="11"/>
  <c r="E27" i="11"/>
  <c r="F70" i="11"/>
  <c r="F31" i="11"/>
  <c r="F44" i="11"/>
  <c r="F62" i="11"/>
  <c r="E22" i="11"/>
  <c r="E18" i="11"/>
  <c r="F52" i="11"/>
  <c r="F26" i="11"/>
  <c r="E64" i="11"/>
  <c r="F101" i="11"/>
  <c r="E105" i="11"/>
  <c r="F124" i="11"/>
  <c r="F77" i="11"/>
  <c r="E128" i="11"/>
  <c r="F84" i="11"/>
  <c r="E61" i="11"/>
  <c r="E44" i="11"/>
  <c r="F92" i="11"/>
  <c r="F66" i="11"/>
  <c r="F47" i="11"/>
  <c r="E104" i="11"/>
  <c r="F80" i="11"/>
  <c r="E57" i="11"/>
  <c r="E41" i="11"/>
  <c r="E25" i="11"/>
  <c r="E63" i="11"/>
  <c r="F30" i="11"/>
  <c r="F41" i="11"/>
  <c r="F50" i="11"/>
  <c r="F21" i="11"/>
  <c r="G18" i="11"/>
  <c r="C19" i="11"/>
  <c r="F43" i="11"/>
  <c r="E20" i="11"/>
  <c r="F46" i="11"/>
  <c r="F135" i="11"/>
  <c r="E135" i="11"/>
  <c r="E103" i="11"/>
  <c r="F120" i="11"/>
  <c r="F75" i="11"/>
  <c r="F126" i="11"/>
  <c r="E78" i="11"/>
  <c r="F60" i="11"/>
  <c r="E126" i="11"/>
  <c r="F86" i="11"/>
  <c r="E60" i="11"/>
  <c r="F45" i="11"/>
  <c r="F102" i="11"/>
  <c r="E74" i="11"/>
  <c r="E55" i="11"/>
  <c r="E39" i="11"/>
  <c r="E23" i="11"/>
  <c r="F56" i="11"/>
  <c r="E24" i="11"/>
  <c r="F33" i="11"/>
  <c r="E38" i="11"/>
  <c r="F20" i="11"/>
  <c r="F42" i="11"/>
  <c r="F19" i="11"/>
  <c r="F40" i="11"/>
  <c r="F133" i="11"/>
  <c r="E129" i="11"/>
  <c r="E97" i="11"/>
  <c r="F108" i="11"/>
  <c r="F69" i="11"/>
  <c r="E114" i="11"/>
  <c r="E77" i="11"/>
  <c r="E56" i="11"/>
  <c r="E124" i="11"/>
  <c r="F85" i="11"/>
  <c r="E59" i="11"/>
  <c r="E136" i="11"/>
  <c r="F94" i="11"/>
  <c r="E73" i="11"/>
  <c r="E53" i="11"/>
  <c r="E37" i="11"/>
  <c r="E21" i="11"/>
  <c r="F48" i="11"/>
  <c r="F23" i="11"/>
  <c r="F25" i="11"/>
  <c r="F37" i="11"/>
  <c r="F130" i="11"/>
  <c r="E132" i="11"/>
  <c r="E36" i="11"/>
  <c r="F18" i="11"/>
  <c r="E34" i="11"/>
  <c r="E91" i="11"/>
  <c r="F76" i="11"/>
  <c r="F58" i="11"/>
  <c r="E51" i="11"/>
  <c r="F22" i="11"/>
  <c r="E118" i="11"/>
  <c r="E89" i="11"/>
  <c r="E70" i="11"/>
  <c r="F55" i="11"/>
  <c r="E49" i="11"/>
  <c r="D18" i="11"/>
  <c r="E88" i="11"/>
  <c r="F98" i="11"/>
  <c r="E52" i="11"/>
  <c r="E122" i="11"/>
  <c r="E33" i="11"/>
  <c r="E94" i="11"/>
  <c r="F34" i="11"/>
  <c r="F131" i="11"/>
  <c r="F63" i="11"/>
  <c r="F122" i="11"/>
  <c r="F93" i="11"/>
  <c r="E19" i="11"/>
  <c r="F36" i="11"/>
  <c r="E116" i="11"/>
  <c r="E123" i="11"/>
  <c r="E112" i="11"/>
  <c r="E76" i="11"/>
  <c r="F72" i="11"/>
  <c r="E40" i="11"/>
  <c r="F54" i="11"/>
  <c r="F24" i="11"/>
  <c r="E121" i="11"/>
  <c r="F110" i="11"/>
  <c r="E75" i="11"/>
  <c r="E66" i="11"/>
  <c r="F39" i="11"/>
  <c r="E42" i="11"/>
  <c r="F99" i="11"/>
  <c r="E134" i="11"/>
  <c r="E110" i="11"/>
  <c r="E102" i="11"/>
  <c r="F134" i="11"/>
  <c r="F88" i="11"/>
  <c r="E35" i="11"/>
  <c r="E54" i="11"/>
  <c r="F35" i="11"/>
  <c r="F119" i="11"/>
  <c r="E30" i="11"/>
  <c r="F61" i="11"/>
  <c r="F114" i="11"/>
  <c r="F21" i="6"/>
  <c r="D20" i="6"/>
  <c r="E20" i="6"/>
  <c r="G20" i="6"/>
  <c r="C21" i="6"/>
  <c r="F22" i="6"/>
  <c r="D19" i="11"/>
  <c r="G19" i="11"/>
  <c r="C20" i="11"/>
  <c r="D20" i="5"/>
  <c r="G20" i="5"/>
  <c r="C21" i="5"/>
  <c r="G21" i="5"/>
  <c r="C22" i="5"/>
  <c r="D21" i="5"/>
  <c r="D20" i="11"/>
  <c r="G20" i="11"/>
  <c r="C21" i="11"/>
  <c r="F23" i="6"/>
  <c r="D21" i="6"/>
  <c r="E21" i="6"/>
  <c r="G21" i="6"/>
  <c r="C22" i="6"/>
  <c r="D22" i="6"/>
  <c r="E22" i="6"/>
  <c r="G22" i="6"/>
  <c r="C23" i="6"/>
  <c r="G21" i="11"/>
  <c r="C22" i="11"/>
  <c r="D21" i="11"/>
  <c r="F24" i="6"/>
  <c r="D22" i="5"/>
  <c r="G22" i="5"/>
  <c r="C23" i="5"/>
  <c r="D23" i="5"/>
  <c r="G23" i="5"/>
  <c r="C24" i="5"/>
  <c r="G22" i="11"/>
  <c r="C23" i="11"/>
  <c r="D22" i="11"/>
  <c r="D23" i="6"/>
  <c r="E23" i="6"/>
  <c r="G23" i="6"/>
  <c r="C24" i="6"/>
  <c r="F25" i="6"/>
  <c r="D24" i="6"/>
  <c r="E24" i="6"/>
  <c r="G24" i="6"/>
  <c r="C25" i="6"/>
  <c r="G23" i="11"/>
  <c r="C24" i="11"/>
  <c r="D23" i="11"/>
  <c r="G24" i="5"/>
  <c r="C25" i="5"/>
  <c r="D24" i="5"/>
  <c r="F26" i="6"/>
  <c r="D25" i="6"/>
  <c r="E25" i="6"/>
  <c r="G25" i="6"/>
  <c r="C26" i="6"/>
  <c r="F27" i="6"/>
  <c r="D25" i="5"/>
  <c r="G25" i="5"/>
  <c r="C26" i="5"/>
  <c r="G24" i="11"/>
  <c r="C25" i="11"/>
  <c r="D24" i="11"/>
  <c r="D26" i="6"/>
  <c r="E26" i="6"/>
  <c r="G26" i="6"/>
  <c r="C27" i="6"/>
  <c r="D25" i="11"/>
  <c r="G25" i="11"/>
  <c r="C26" i="11"/>
  <c r="G26" i="5"/>
  <c r="C27" i="5"/>
  <c r="D26" i="5"/>
  <c r="F28" i="6"/>
  <c r="D27" i="5"/>
  <c r="G27" i="5"/>
  <c r="C28" i="5"/>
  <c r="G26" i="11"/>
  <c r="C27" i="11"/>
  <c r="D26" i="11"/>
  <c r="D27" i="6"/>
  <c r="E27" i="6"/>
  <c r="G27" i="6"/>
  <c r="C28" i="6"/>
  <c r="F29" i="6"/>
  <c r="D28" i="6"/>
  <c r="E28" i="6"/>
  <c r="G28" i="6"/>
  <c r="C29" i="6"/>
  <c r="G27" i="11"/>
  <c r="C28" i="11"/>
  <c r="D27" i="11"/>
  <c r="F30" i="6"/>
  <c r="D28" i="5"/>
  <c r="G28" i="5"/>
  <c r="C29" i="5"/>
  <c r="F31" i="6"/>
  <c r="D29" i="6"/>
  <c r="E29" i="6"/>
  <c r="G29" i="6"/>
  <c r="C30" i="6"/>
  <c r="D28" i="11"/>
  <c r="G28" i="11"/>
  <c r="C29" i="11"/>
  <c r="D29" i="5"/>
  <c r="G29" i="5"/>
  <c r="C30" i="5"/>
  <c r="D30" i="6"/>
  <c r="E30" i="6"/>
  <c r="G30" i="6"/>
  <c r="C31" i="6"/>
  <c r="G29" i="11"/>
  <c r="C30" i="11"/>
  <c r="D29" i="11"/>
  <c r="F32" i="6"/>
  <c r="D30" i="5"/>
  <c r="G30" i="5"/>
  <c r="C31" i="5"/>
  <c r="D31" i="6"/>
  <c r="E31" i="6"/>
  <c r="G31" i="6"/>
  <c r="C32" i="6"/>
  <c r="F33" i="6"/>
  <c r="G30" i="11"/>
  <c r="C31" i="11"/>
  <c r="D30" i="11"/>
  <c r="D31" i="5"/>
  <c r="G31" i="5"/>
  <c r="C32" i="5"/>
  <c r="D32" i="6"/>
  <c r="E32" i="6"/>
  <c r="G32" i="6"/>
  <c r="C33" i="6"/>
  <c r="D32" i="5"/>
  <c r="G32" i="5"/>
  <c r="C33" i="5"/>
  <c r="D31" i="11"/>
  <c r="G31" i="11"/>
  <c r="C32" i="11"/>
  <c r="F34" i="6"/>
  <c r="F35" i="6"/>
  <c r="G32" i="11"/>
  <c r="C33" i="11"/>
  <c r="D32" i="11"/>
  <c r="D33" i="5"/>
  <c r="G33" i="5"/>
  <c r="C34" i="5"/>
  <c r="D33" i="6"/>
  <c r="E33" i="6"/>
  <c r="G33" i="6"/>
  <c r="C34" i="6"/>
  <c r="D34" i="6"/>
  <c r="E34" i="6"/>
  <c r="G34" i="6"/>
  <c r="C35" i="6"/>
  <c r="D34" i="5"/>
  <c r="G34" i="5"/>
  <c r="C35" i="5"/>
  <c r="G33" i="11"/>
  <c r="C34" i="11"/>
  <c r="D33" i="11"/>
  <c r="F36" i="6"/>
  <c r="G35" i="6"/>
  <c r="C36" i="6"/>
  <c r="D35" i="6"/>
  <c r="E35" i="6"/>
  <c r="G34" i="11"/>
  <c r="C35" i="11"/>
  <c r="D34" i="11"/>
  <c r="D35" i="5"/>
  <c r="G35" i="5"/>
  <c r="C36" i="5"/>
  <c r="F37" i="6"/>
  <c r="G36" i="5"/>
  <c r="C37" i="5"/>
  <c r="D36" i="5"/>
  <c r="F38" i="6"/>
  <c r="D36" i="6"/>
  <c r="E36" i="6"/>
  <c r="G36" i="6"/>
  <c r="C37" i="6"/>
  <c r="D35" i="11"/>
  <c r="G35" i="11"/>
  <c r="C36" i="11"/>
  <c r="D37" i="6"/>
  <c r="E37" i="6"/>
  <c r="G37" i="6"/>
  <c r="C38" i="6"/>
  <c r="D37" i="5"/>
  <c r="G37" i="5"/>
  <c r="C38" i="5"/>
  <c r="F39" i="6"/>
  <c r="D36" i="11"/>
  <c r="G36" i="11"/>
  <c r="C37" i="11"/>
  <c r="D38" i="6"/>
  <c r="E38" i="6"/>
  <c r="G38" i="6"/>
  <c r="C39" i="6"/>
  <c r="G37" i="11"/>
  <c r="C38" i="11"/>
  <c r="D37" i="11"/>
  <c r="F40" i="6"/>
  <c r="D38" i="5"/>
  <c r="G38" i="5"/>
  <c r="C39" i="5"/>
  <c r="D39" i="6"/>
  <c r="E39" i="6"/>
  <c r="G39" i="6"/>
  <c r="C40" i="6"/>
  <c r="F41" i="6"/>
  <c r="G39" i="5"/>
  <c r="C40" i="5"/>
  <c r="D39" i="5"/>
  <c r="G38" i="11"/>
  <c r="C39" i="11"/>
  <c r="D38" i="11"/>
  <c r="D40" i="6"/>
  <c r="E40" i="6"/>
  <c r="G40" i="6"/>
  <c r="C41" i="6"/>
  <c r="F42" i="6"/>
  <c r="D40" i="5"/>
  <c r="G40" i="5"/>
  <c r="C41" i="5"/>
  <c r="G39" i="11"/>
  <c r="C40" i="11"/>
  <c r="D39" i="11"/>
  <c r="D41" i="6"/>
  <c r="E41" i="6"/>
  <c r="G41" i="6"/>
  <c r="C42" i="6"/>
  <c r="G40" i="11"/>
  <c r="C41" i="11"/>
  <c r="D40" i="11"/>
  <c r="F43" i="6"/>
  <c r="D41" i="5"/>
  <c r="G41" i="5"/>
  <c r="C42" i="5"/>
  <c r="G42" i="6"/>
  <c r="C43" i="6"/>
  <c r="D42" i="6"/>
  <c r="E42" i="6"/>
  <c r="D42" i="5"/>
  <c r="G42" i="5"/>
  <c r="C43" i="5"/>
  <c r="D41" i="11"/>
  <c r="G41" i="11"/>
  <c r="C42" i="11"/>
  <c r="F44" i="6"/>
  <c r="F45" i="6"/>
  <c r="G42" i="11"/>
  <c r="C43" i="11"/>
  <c r="D42" i="11"/>
  <c r="D43" i="5"/>
  <c r="G43" i="5"/>
  <c r="C44" i="5"/>
  <c r="D43" i="6"/>
  <c r="E43" i="6"/>
  <c r="G43" i="6"/>
  <c r="C44" i="6"/>
  <c r="D44" i="6"/>
  <c r="E44" i="6"/>
  <c r="G44" i="6"/>
  <c r="C45" i="6"/>
  <c r="D44" i="5"/>
  <c r="G44" i="5"/>
  <c r="C45" i="5"/>
  <c r="G43" i="11"/>
  <c r="C44" i="11"/>
  <c r="D43" i="11"/>
  <c r="F46" i="6"/>
  <c r="D45" i="6"/>
  <c r="E45" i="6"/>
  <c r="G45" i="6"/>
  <c r="C46" i="6"/>
  <c r="D45" i="5"/>
  <c r="G45" i="5"/>
  <c r="C46" i="5"/>
  <c r="F47" i="6"/>
  <c r="D44" i="11"/>
  <c r="G44" i="11"/>
  <c r="C45" i="11"/>
  <c r="G46" i="6"/>
  <c r="C47" i="6"/>
  <c r="D46" i="6"/>
  <c r="E46" i="6"/>
  <c r="F48" i="6"/>
  <c r="G45" i="11"/>
  <c r="C46" i="11"/>
  <c r="D45" i="11"/>
  <c r="D46" i="5"/>
  <c r="G46" i="5"/>
  <c r="C47" i="5"/>
  <c r="D47" i="5"/>
  <c r="G47" i="5"/>
  <c r="C48" i="5"/>
  <c r="D46" i="11"/>
  <c r="G46" i="11"/>
  <c r="C47" i="11"/>
  <c r="D47" i="6"/>
  <c r="E47" i="6"/>
  <c r="G47" i="6"/>
  <c r="C48" i="6"/>
  <c r="F49" i="6"/>
  <c r="G48" i="6"/>
  <c r="C49" i="6"/>
  <c r="D48" i="6"/>
  <c r="E48" i="6"/>
  <c r="F50" i="6"/>
  <c r="G47" i="11"/>
  <c r="C48" i="11"/>
  <c r="D47" i="11"/>
  <c r="D48" i="5"/>
  <c r="G48" i="5"/>
  <c r="C49" i="5"/>
  <c r="D48" i="11"/>
  <c r="G48" i="11"/>
  <c r="C49" i="11"/>
  <c r="F51" i="6"/>
  <c r="D49" i="5"/>
  <c r="G49" i="5"/>
  <c r="C50" i="5"/>
  <c r="D49" i="6"/>
  <c r="E49" i="6"/>
  <c r="G49" i="6"/>
  <c r="C50" i="6"/>
  <c r="D50" i="6"/>
  <c r="E50" i="6"/>
  <c r="G50" i="6"/>
  <c r="C51" i="6"/>
  <c r="D50" i="5"/>
  <c r="G50" i="5"/>
  <c r="C51" i="5"/>
  <c r="F52" i="6"/>
  <c r="D49" i="11"/>
  <c r="G49" i="11"/>
  <c r="C50" i="11"/>
  <c r="D51" i="6"/>
  <c r="E51" i="6"/>
  <c r="G51" i="6"/>
  <c r="C52" i="6"/>
  <c r="F53" i="6"/>
  <c r="D51" i="5"/>
  <c r="G51" i="5"/>
  <c r="C52" i="5"/>
  <c r="D50" i="11"/>
  <c r="G50" i="11"/>
  <c r="C51" i="11"/>
  <c r="D52" i="6"/>
  <c r="E52" i="6"/>
  <c r="G52" i="6"/>
  <c r="C53" i="6"/>
  <c r="D52" i="5"/>
  <c r="G52" i="5"/>
  <c r="C53" i="5"/>
  <c r="F54" i="6"/>
  <c r="G51" i="11"/>
  <c r="C52" i="11"/>
  <c r="D51" i="11"/>
  <c r="D53" i="6"/>
  <c r="E53" i="6"/>
  <c r="G53" i="6"/>
  <c r="C54" i="6"/>
  <c r="G52" i="11"/>
  <c r="C53" i="11"/>
  <c r="D52" i="11"/>
  <c r="F55" i="6"/>
  <c r="G53" i="5"/>
  <c r="C54" i="5"/>
  <c r="D53" i="5"/>
  <c r="D54" i="6"/>
  <c r="E54" i="6"/>
  <c r="G54" i="6"/>
  <c r="C55" i="6"/>
  <c r="F56" i="6"/>
  <c r="G53" i="11"/>
  <c r="C54" i="11"/>
  <c r="D53" i="11"/>
  <c r="D54" i="5"/>
  <c r="G54" i="5"/>
  <c r="C55" i="5"/>
  <c r="D55" i="6"/>
  <c r="E55" i="6"/>
  <c r="G55" i="6"/>
  <c r="C56" i="6"/>
  <c r="D54" i="11"/>
  <c r="G54" i="11"/>
  <c r="C55" i="11"/>
  <c r="F57" i="6"/>
  <c r="G55" i="5"/>
  <c r="C56" i="5"/>
  <c r="D55" i="5"/>
  <c r="D56" i="6"/>
  <c r="E56" i="6"/>
  <c r="G56" i="6"/>
  <c r="C57" i="6"/>
  <c r="F58" i="6"/>
  <c r="G55" i="11"/>
  <c r="C56" i="11"/>
  <c r="D55" i="11"/>
  <c r="D56" i="5"/>
  <c r="G56" i="5"/>
  <c r="C57" i="5"/>
  <c r="D57" i="6"/>
  <c r="E57" i="6"/>
  <c r="G57" i="6"/>
  <c r="C58" i="6"/>
  <c r="D56" i="11"/>
  <c r="G56" i="11"/>
  <c r="C57" i="11"/>
  <c r="F59" i="6"/>
  <c r="D57" i="5"/>
  <c r="G57" i="5"/>
  <c r="C58" i="5"/>
  <c r="D58" i="6"/>
  <c r="E58" i="6"/>
  <c r="G58" i="6"/>
  <c r="C59" i="6"/>
  <c r="F60" i="6"/>
  <c r="D57" i="11"/>
  <c r="G57" i="11"/>
  <c r="C58" i="11"/>
  <c r="D58" i="5"/>
  <c r="G58" i="5"/>
  <c r="C59" i="5"/>
  <c r="D59" i="6"/>
  <c r="E59" i="6"/>
  <c r="G59" i="6"/>
  <c r="C60" i="6"/>
  <c r="D59" i="5"/>
  <c r="G59" i="5"/>
  <c r="C60" i="5"/>
  <c r="D58" i="11"/>
  <c r="G58" i="11"/>
  <c r="C59" i="11"/>
  <c r="F61" i="6"/>
  <c r="D60" i="6"/>
  <c r="E60" i="6"/>
  <c r="G60" i="6"/>
  <c r="C61" i="6"/>
  <c r="D60" i="5"/>
  <c r="G60" i="5"/>
  <c r="C61" i="5"/>
  <c r="F62" i="6"/>
  <c r="G59" i="11"/>
  <c r="C60" i="11"/>
  <c r="D59" i="11"/>
  <c r="D61" i="6"/>
  <c r="E61" i="6"/>
  <c r="G61" i="6"/>
  <c r="C62" i="6"/>
  <c r="G60" i="11"/>
  <c r="C61" i="11"/>
  <c r="D60" i="11"/>
  <c r="D61" i="5"/>
  <c r="G61" i="5"/>
  <c r="C62" i="5"/>
  <c r="F63" i="6"/>
  <c r="D62" i="6"/>
  <c r="E62" i="6"/>
  <c r="G62" i="6"/>
  <c r="C63" i="6"/>
  <c r="D62" i="5"/>
  <c r="G62" i="5"/>
  <c r="C63" i="5"/>
  <c r="D61" i="11"/>
  <c r="G61" i="11"/>
  <c r="C62" i="11"/>
  <c r="F64" i="6"/>
  <c r="D63" i="6"/>
  <c r="E63" i="6"/>
  <c r="G63" i="6"/>
  <c r="C64" i="6"/>
  <c r="D62" i="11"/>
  <c r="G62" i="11"/>
  <c r="C63" i="11"/>
  <c r="D63" i="5"/>
  <c r="G63" i="5"/>
  <c r="C64" i="5"/>
  <c r="F65" i="6"/>
  <c r="D64" i="6"/>
  <c r="E64" i="6"/>
  <c r="G64" i="6"/>
  <c r="C65" i="6"/>
  <c r="D64" i="5"/>
  <c r="G64" i="5"/>
  <c r="C65" i="5"/>
  <c r="D63" i="11"/>
  <c r="G63" i="11"/>
  <c r="C64" i="11"/>
  <c r="F66" i="6"/>
  <c r="D65" i="6"/>
  <c r="E65" i="6"/>
  <c r="G65" i="6"/>
  <c r="C66" i="6"/>
  <c r="G65" i="5"/>
  <c r="C66" i="5"/>
  <c r="D65" i="5"/>
  <c r="D64" i="11"/>
  <c r="G64" i="11"/>
  <c r="C65" i="11"/>
  <c r="F67" i="6"/>
  <c r="D66" i="6"/>
  <c r="E66" i="6"/>
  <c r="G66" i="6"/>
  <c r="C67" i="6"/>
  <c r="D65" i="11"/>
  <c r="G65" i="11"/>
  <c r="C66" i="11"/>
  <c r="D66" i="5"/>
  <c r="G66" i="5"/>
  <c r="C67" i="5"/>
  <c r="F68" i="6"/>
  <c r="D67" i="6"/>
  <c r="E67" i="6"/>
  <c r="G67" i="6"/>
  <c r="C68" i="6"/>
  <c r="G66" i="11"/>
  <c r="C67" i="11"/>
  <c r="D66" i="11"/>
  <c r="D67" i="5"/>
  <c r="G67" i="5"/>
  <c r="C68" i="5"/>
  <c r="F69" i="6"/>
  <c r="D68" i="6"/>
  <c r="E68" i="6"/>
  <c r="G68" i="6"/>
  <c r="C69" i="6"/>
  <c r="G67" i="11"/>
  <c r="C68" i="11"/>
  <c r="D67" i="11"/>
  <c r="D68" i="5"/>
  <c r="G68" i="5"/>
  <c r="C69" i="5"/>
  <c r="F70" i="6"/>
  <c r="D69" i="6"/>
  <c r="E69" i="6"/>
  <c r="G69" i="6"/>
  <c r="C70" i="6"/>
  <c r="D69" i="5"/>
  <c r="G69" i="5"/>
  <c r="C70" i="5"/>
  <c r="G68" i="11"/>
  <c r="C69" i="11"/>
  <c r="D68" i="11"/>
  <c r="F71" i="6"/>
  <c r="G70" i="6"/>
  <c r="C71" i="6"/>
  <c r="D70" i="6"/>
  <c r="E70" i="6"/>
  <c r="D69" i="11"/>
  <c r="G69" i="11"/>
  <c r="C70" i="11"/>
  <c r="D70" i="5"/>
  <c r="G70" i="5"/>
  <c r="C71" i="5"/>
  <c r="F72" i="6"/>
  <c r="D71" i="6"/>
  <c r="E71" i="6"/>
  <c r="G71" i="6"/>
  <c r="C72" i="6"/>
  <c r="G71" i="5"/>
  <c r="C72" i="5"/>
  <c r="D71" i="5"/>
  <c r="D70" i="11"/>
  <c r="G70" i="11"/>
  <c r="C71" i="11"/>
  <c r="F73" i="6"/>
  <c r="D72" i="6"/>
  <c r="E72" i="6"/>
  <c r="G72" i="6"/>
  <c r="C73" i="6"/>
  <c r="D72" i="5"/>
  <c r="G72" i="5"/>
  <c r="C73" i="5"/>
  <c r="D71" i="11"/>
  <c r="G71" i="11"/>
  <c r="C72" i="11"/>
  <c r="F74" i="6"/>
  <c r="D73" i="6"/>
  <c r="E73" i="6"/>
  <c r="G73" i="6"/>
  <c r="C74" i="6"/>
  <c r="D72" i="11"/>
  <c r="G72" i="11"/>
  <c r="C73" i="11"/>
  <c r="D73" i="5"/>
  <c r="G73" i="5"/>
  <c r="C74" i="5"/>
  <c r="F75" i="6"/>
  <c r="D74" i="6"/>
  <c r="E74" i="6"/>
  <c r="G74" i="6"/>
  <c r="C75" i="6"/>
  <c r="G74" i="5"/>
  <c r="C75" i="5"/>
  <c r="D74" i="5"/>
  <c r="D73" i="11"/>
  <c r="G73" i="11"/>
  <c r="C74" i="11"/>
  <c r="F76" i="6"/>
  <c r="D75" i="6"/>
  <c r="E75" i="6"/>
  <c r="G75" i="6"/>
  <c r="C76" i="6"/>
  <c r="D75" i="5"/>
  <c r="G75" i="5"/>
  <c r="C76" i="5"/>
  <c r="G74" i="11"/>
  <c r="C75" i="11"/>
  <c r="D74" i="11"/>
  <c r="F77" i="6"/>
  <c r="D76" i="6"/>
  <c r="E76" i="6"/>
  <c r="G76" i="6"/>
  <c r="C77" i="6"/>
  <c r="G75" i="11"/>
  <c r="C76" i="11"/>
  <c r="D75" i="11"/>
  <c r="F78" i="6"/>
  <c r="D76" i="5"/>
  <c r="G76" i="5"/>
  <c r="C77" i="5"/>
  <c r="D77" i="6"/>
  <c r="E77" i="6"/>
  <c r="G77" i="6"/>
  <c r="C78" i="6"/>
  <c r="G76" i="11"/>
  <c r="C77" i="11"/>
  <c r="D76" i="11"/>
  <c r="F79" i="6"/>
  <c r="D77" i="5"/>
  <c r="G77" i="5"/>
  <c r="C78" i="5"/>
  <c r="D78" i="6"/>
  <c r="E78" i="6"/>
  <c r="G78" i="6"/>
  <c r="C79" i="6"/>
  <c r="F80" i="6"/>
  <c r="D77" i="11"/>
  <c r="G77" i="11"/>
  <c r="C78" i="11"/>
  <c r="G78" i="5"/>
  <c r="C79" i="5"/>
  <c r="D78" i="5"/>
  <c r="D79" i="6"/>
  <c r="E79" i="6"/>
  <c r="G79" i="6"/>
  <c r="C80" i="6"/>
  <c r="D79" i="5"/>
  <c r="G79" i="5"/>
  <c r="C80" i="5"/>
  <c r="G78" i="11"/>
  <c r="C79" i="11"/>
  <c r="D78" i="11"/>
  <c r="F81" i="6"/>
  <c r="D80" i="6"/>
  <c r="E80" i="6"/>
  <c r="G80" i="6"/>
  <c r="C81" i="6"/>
  <c r="D80" i="5"/>
  <c r="G80" i="5"/>
  <c r="C81" i="5"/>
  <c r="F82" i="6"/>
  <c r="D79" i="11"/>
  <c r="G79" i="11"/>
  <c r="C80" i="11"/>
  <c r="D81" i="6"/>
  <c r="E81" i="6"/>
  <c r="G81" i="6"/>
  <c r="C82" i="6"/>
  <c r="F83" i="6"/>
  <c r="G81" i="5"/>
  <c r="C82" i="5"/>
  <c r="D81" i="5"/>
  <c r="D80" i="11"/>
  <c r="G80" i="11"/>
  <c r="C81" i="11"/>
  <c r="D82" i="6"/>
  <c r="E82" i="6"/>
  <c r="G82" i="6"/>
  <c r="C83" i="6"/>
  <c r="F84" i="6"/>
  <c r="G82" i="5"/>
  <c r="C83" i="5"/>
  <c r="D82" i="5"/>
  <c r="D81" i="11"/>
  <c r="G81" i="11"/>
  <c r="C82" i="11"/>
  <c r="G83" i="5"/>
  <c r="C84" i="5"/>
  <c r="D83" i="5"/>
  <c r="F85" i="6"/>
  <c r="D82" i="11"/>
  <c r="G82" i="11"/>
  <c r="C83" i="11"/>
  <c r="D83" i="6"/>
  <c r="E83" i="6"/>
  <c r="G83" i="6"/>
  <c r="C84" i="6"/>
  <c r="D84" i="6"/>
  <c r="E84" i="6"/>
  <c r="G84" i="6"/>
  <c r="C85" i="6"/>
  <c r="D83" i="11"/>
  <c r="G83" i="11"/>
  <c r="C84" i="11"/>
  <c r="F86" i="6"/>
  <c r="G84" i="5"/>
  <c r="C85" i="5"/>
  <c r="D84" i="5"/>
  <c r="D85" i="6"/>
  <c r="E85" i="6"/>
  <c r="G85" i="6"/>
  <c r="C86" i="6"/>
  <c r="F87" i="6"/>
  <c r="D84" i="11"/>
  <c r="G84" i="11"/>
  <c r="C85" i="11"/>
  <c r="G85" i="5"/>
  <c r="C86" i="5"/>
  <c r="D85" i="5"/>
  <c r="D86" i="6"/>
  <c r="E86" i="6"/>
  <c r="G86" i="6"/>
  <c r="C87" i="6"/>
  <c r="D85" i="11"/>
  <c r="G85" i="11"/>
  <c r="C86" i="11"/>
  <c r="G86" i="5"/>
  <c r="C87" i="5"/>
  <c r="D86" i="5"/>
  <c r="F88" i="6"/>
  <c r="G87" i="6"/>
  <c r="C88" i="6"/>
  <c r="D87" i="6"/>
  <c r="E87" i="6"/>
  <c r="F89" i="6"/>
  <c r="G87" i="5"/>
  <c r="C88" i="5"/>
  <c r="D87" i="5"/>
  <c r="G86" i="11"/>
  <c r="C87" i="11"/>
  <c r="D86" i="11"/>
  <c r="G87" i="11"/>
  <c r="C88" i="11"/>
  <c r="D87" i="11"/>
  <c r="G88" i="5"/>
  <c r="C89" i="5"/>
  <c r="D88" i="5"/>
  <c r="F90" i="6"/>
  <c r="D88" i="6"/>
  <c r="E88" i="6"/>
  <c r="G88" i="6"/>
  <c r="C89" i="6"/>
  <c r="D89" i="6"/>
  <c r="E89" i="6"/>
  <c r="G89" i="6"/>
  <c r="C90" i="6"/>
  <c r="F91" i="6"/>
  <c r="G89" i="5"/>
  <c r="C90" i="5"/>
  <c r="D89" i="5"/>
  <c r="G88" i="11"/>
  <c r="C89" i="11"/>
  <c r="D88" i="11"/>
  <c r="D90" i="6"/>
  <c r="E90" i="6"/>
  <c r="G90" i="6"/>
  <c r="C91" i="6"/>
  <c r="G90" i="5"/>
  <c r="C91" i="5"/>
  <c r="D90" i="5"/>
  <c r="F92" i="6"/>
  <c r="D89" i="11"/>
  <c r="G89" i="11"/>
  <c r="C90" i="11"/>
  <c r="F93" i="6"/>
  <c r="D91" i="6"/>
  <c r="E91" i="6"/>
  <c r="G91" i="6"/>
  <c r="C92" i="6"/>
  <c r="D91" i="5"/>
  <c r="G91" i="5"/>
  <c r="C92" i="5"/>
  <c r="D90" i="11"/>
  <c r="G90" i="11"/>
  <c r="C91" i="11"/>
  <c r="D92" i="6"/>
  <c r="E92" i="6"/>
  <c r="G92" i="6"/>
  <c r="C93" i="6"/>
  <c r="D92" i="5"/>
  <c r="G92" i="5"/>
  <c r="C93" i="5"/>
  <c r="G91" i="11"/>
  <c r="C92" i="11"/>
  <c r="D91" i="11"/>
  <c r="F94" i="6"/>
  <c r="D93" i="6"/>
  <c r="E93" i="6"/>
  <c r="G93" i="6"/>
  <c r="C94" i="6"/>
  <c r="G92" i="11"/>
  <c r="C93" i="11"/>
  <c r="D92" i="11"/>
  <c r="G93" i="5"/>
  <c r="C94" i="5"/>
  <c r="D93" i="5"/>
  <c r="F95" i="6"/>
  <c r="D94" i="6"/>
  <c r="E94" i="6"/>
  <c r="G94" i="6"/>
  <c r="C95" i="6"/>
  <c r="G94" i="5"/>
  <c r="C95" i="5"/>
  <c r="D94" i="5"/>
  <c r="D93" i="11"/>
  <c r="G93" i="11"/>
  <c r="C94" i="11"/>
  <c r="F96" i="6"/>
  <c r="D95" i="6"/>
  <c r="E95" i="6"/>
  <c r="G95" i="6"/>
  <c r="C96" i="6"/>
  <c r="D95" i="5"/>
  <c r="G95" i="5"/>
  <c r="C96" i="5"/>
  <c r="D94" i="11"/>
  <c r="G94" i="11"/>
  <c r="C95" i="11"/>
  <c r="F97" i="6"/>
  <c r="D96" i="6"/>
  <c r="E96" i="6"/>
  <c r="G96" i="6"/>
  <c r="C97" i="6"/>
  <c r="D95" i="11"/>
  <c r="G95" i="11"/>
  <c r="C96" i="11"/>
  <c r="G96" i="5"/>
  <c r="C97" i="5"/>
  <c r="D96" i="5"/>
  <c r="F98" i="6"/>
  <c r="D97" i="6"/>
  <c r="E97" i="6"/>
  <c r="G97" i="6"/>
  <c r="C98" i="6"/>
  <c r="G96" i="11"/>
  <c r="C97" i="11"/>
  <c r="D96" i="11"/>
  <c r="G97" i="5"/>
  <c r="C98" i="5"/>
  <c r="D97" i="5"/>
  <c r="F99" i="6"/>
  <c r="D98" i="6"/>
  <c r="E98" i="6"/>
  <c r="G98" i="6"/>
  <c r="C99" i="6"/>
  <c r="D98" i="5"/>
  <c r="G98" i="5"/>
  <c r="C99" i="5"/>
  <c r="D97" i="11"/>
  <c r="G97" i="11"/>
  <c r="C98" i="11"/>
  <c r="F100" i="6"/>
  <c r="D99" i="6"/>
  <c r="E99" i="6"/>
  <c r="G99" i="6"/>
  <c r="C100" i="6"/>
  <c r="D98" i="11"/>
  <c r="G98" i="11"/>
  <c r="C99" i="11"/>
  <c r="G99" i="5"/>
  <c r="C100" i="5"/>
  <c r="D99" i="5"/>
  <c r="F101" i="6"/>
  <c r="D100" i="6"/>
  <c r="E100" i="6"/>
  <c r="G100" i="6"/>
  <c r="C101" i="6"/>
  <c r="F102" i="6"/>
  <c r="G100" i="5"/>
  <c r="C101" i="5"/>
  <c r="D100" i="5"/>
  <c r="G99" i="11"/>
  <c r="C100" i="11"/>
  <c r="D99" i="11"/>
  <c r="D101" i="6"/>
  <c r="E101" i="6"/>
  <c r="G101" i="6"/>
  <c r="C102" i="6"/>
  <c r="D101" i="5"/>
  <c r="G101" i="5"/>
  <c r="C102" i="5"/>
  <c r="F103" i="6"/>
  <c r="G100" i="11"/>
  <c r="C101" i="11"/>
  <c r="D100" i="11"/>
  <c r="D102" i="6"/>
  <c r="E102" i="6"/>
  <c r="G102" i="6"/>
  <c r="C103" i="6"/>
  <c r="F104" i="6"/>
  <c r="D102" i="5"/>
  <c r="G102" i="5"/>
  <c r="C103" i="5"/>
  <c r="G101" i="11"/>
  <c r="C102" i="11"/>
  <c r="D101" i="11"/>
  <c r="D103" i="6"/>
  <c r="E103" i="6"/>
  <c r="G103" i="6"/>
  <c r="C104" i="6"/>
  <c r="D103" i="5"/>
  <c r="G103" i="5"/>
  <c r="C104" i="5"/>
  <c r="D102" i="11"/>
  <c r="G102" i="11"/>
  <c r="C103" i="11"/>
  <c r="F105" i="6"/>
  <c r="D104" i="6"/>
  <c r="E104" i="6"/>
  <c r="G104" i="6"/>
  <c r="C105" i="6"/>
  <c r="F106" i="6"/>
  <c r="D103" i="11"/>
  <c r="G103" i="11"/>
  <c r="C104" i="11"/>
  <c r="G104" i="5"/>
  <c r="C105" i="5"/>
  <c r="D104" i="5"/>
  <c r="D105" i="6"/>
  <c r="E105" i="6"/>
  <c r="G105" i="6"/>
  <c r="C106" i="6"/>
  <c r="G105" i="5"/>
  <c r="C106" i="5"/>
  <c r="D105" i="5"/>
  <c r="F107" i="6"/>
  <c r="D104" i="11"/>
  <c r="G104" i="11"/>
  <c r="C105" i="11"/>
  <c r="D106" i="6"/>
  <c r="E106" i="6"/>
  <c r="G106" i="6"/>
  <c r="C107" i="6"/>
  <c r="G105" i="11"/>
  <c r="C106" i="11"/>
  <c r="D105" i="11"/>
  <c r="D106" i="5"/>
  <c r="G106" i="5"/>
  <c r="C107" i="5"/>
  <c r="F108" i="6"/>
  <c r="D107" i="6"/>
  <c r="E107" i="6"/>
  <c r="G107" i="6"/>
  <c r="C108" i="6"/>
  <c r="F109" i="6"/>
  <c r="G107" i="5"/>
  <c r="C108" i="5"/>
  <c r="D107" i="5"/>
  <c r="D106" i="11"/>
  <c r="G106" i="11"/>
  <c r="C107" i="11"/>
  <c r="D108" i="6"/>
  <c r="E108" i="6"/>
  <c r="G108" i="6"/>
  <c r="C109" i="6"/>
  <c r="G108" i="5"/>
  <c r="C109" i="5"/>
  <c r="D108" i="5"/>
  <c r="F110" i="6"/>
  <c r="D107" i="11"/>
  <c r="G107" i="11"/>
  <c r="C108" i="11"/>
  <c r="D109" i="6"/>
  <c r="E109" i="6"/>
  <c r="G109" i="6"/>
  <c r="C110" i="6"/>
  <c r="G108" i="11"/>
  <c r="C109" i="11"/>
  <c r="D108" i="11"/>
  <c r="F111" i="6"/>
  <c r="D109" i="5"/>
  <c r="G109" i="5"/>
  <c r="C110" i="5"/>
  <c r="G110" i="6"/>
  <c r="C111" i="6"/>
  <c r="D110" i="6"/>
  <c r="E110" i="6"/>
  <c r="G109" i="11"/>
  <c r="C110" i="11"/>
  <c r="D109" i="11"/>
  <c r="D110" i="5"/>
  <c r="G110" i="5"/>
  <c r="C111" i="5"/>
  <c r="F112" i="6"/>
  <c r="D111" i="6"/>
  <c r="E111" i="6"/>
  <c r="G111" i="6"/>
  <c r="C112" i="6"/>
  <c r="D111" i="5"/>
  <c r="G111" i="5"/>
  <c r="C112" i="5"/>
  <c r="F113" i="6"/>
  <c r="G110" i="11"/>
  <c r="C111" i="11"/>
  <c r="D110" i="11"/>
  <c r="D112" i="6"/>
  <c r="E112" i="6"/>
  <c r="G112" i="6"/>
  <c r="C113" i="6"/>
  <c r="F114" i="6"/>
  <c r="G112" i="5"/>
  <c r="C113" i="5"/>
  <c r="D112" i="5"/>
  <c r="D111" i="11"/>
  <c r="G111" i="11"/>
  <c r="C112" i="11"/>
  <c r="D113" i="6"/>
  <c r="E113" i="6"/>
  <c r="G113" i="6"/>
  <c r="C114" i="6"/>
  <c r="G113" i="5"/>
  <c r="C114" i="5"/>
  <c r="D113" i="5"/>
  <c r="F115" i="6"/>
  <c r="D112" i="11"/>
  <c r="G112" i="11"/>
  <c r="C113" i="11"/>
  <c r="D114" i="6"/>
  <c r="E114" i="6"/>
  <c r="G114" i="6"/>
  <c r="C115" i="6"/>
  <c r="D114" i="5"/>
  <c r="G114" i="5"/>
  <c r="C115" i="5"/>
  <c r="F116" i="6"/>
  <c r="D113" i="11"/>
  <c r="G113" i="11"/>
  <c r="C114" i="11"/>
  <c r="G115" i="6"/>
  <c r="C116" i="6"/>
  <c r="D115" i="6"/>
  <c r="E115" i="6"/>
  <c r="D114" i="11"/>
  <c r="G114" i="11"/>
  <c r="C115" i="11"/>
  <c r="F117" i="6"/>
  <c r="G115" i="5"/>
  <c r="C116" i="5"/>
  <c r="D115" i="5"/>
  <c r="D116" i="6"/>
  <c r="E116" i="6"/>
  <c r="G116" i="6"/>
  <c r="C117" i="6"/>
  <c r="F118" i="6"/>
  <c r="G116" i="5"/>
  <c r="C117" i="5"/>
  <c r="D116" i="5"/>
  <c r="D115" i="11"/>
  <c r="G115" i="11"/>
  <c r="C116" i="11"/>
  <c r="D117" i="6"/>
  <c r="E117" i="6"/>
  <c r="G117" i="6"/>
  <c r="C118" i="6"/>
  <c r="G117" i="5"/>
  <c r="C118" i="5"/>
  <c r="D117" i="5"/>
  <c r="F119" i="6"/>
  <c r="G116" i="11"/>
  <c r="C117" i="11"/>
  <c r="D116" i="11"/>
  <c r="D118" i="5"/>
  <c r="G118" i="5"/>
  <c r="C119" i="5"/>
  <c r="F120" i="6"/>
  <c r="D118" i="6"/>
  <c r="E118" i="6"/>
  <c r="G118" i="6"/>
  <c r="C119" i="6"/>
  <c r="D117" i="11"/>
  <c r="G117" i="11"/>
  <c r="C118" i="11"/>
  <c r="D119" i="6"/>
  <c r="E119" i="6"/>
  <c r="G119" i="6"/>
  <c r="C120" i="6"/>
  <c r="G119" i="5"/>
  <c r="C120" i="5"/>
  <c r="D119" i="5"/>
  <c r="F121" i="6"/>
  <c r="G118" i="11"/>
  <c r="C119" i="11"/>
  <c r="D118" i="11"/>
  <c r="D120" i="6"/>
  <c r="E120" i="6"/>
  <c r="G120" i="6"/>
  <c r="C121" i="6"/>
  <c r="F122" i="6"/>
  <c r="D119" i="11"/>
  <c r="G119" i="11"/>
  <c r="C120" i="11"/>
  <c r="G120" i="5"/>
  <c r="C121" i="5"/>
  <c r="D120" i="5"/>
  <c r="D121" i="6"/>
  <c r="E121" i="6"/>
  <c r="G121" i="6"/>
  <c r="C122" i="6"/>
  <c r="G121" i="5"/>
  <c r="C122" i="5"/>
  <c r="D121" i="5"/>
  <c r="F123" i="6"/>
  <c r="D120" i="11"/>
  <c r="G120" i="11"/>
  <c r="C121" i="11"/>
  <c r="D122" i="6"/>
  <c r="E122" i="6"/>
  <c r="G122" i="6"/>
  <c r="C123" i="6"/>
  <c r="D121" i="11"/>
  <c r="G121" i="11"/>
  <c r="C122" i="11"/>
  <c r="F124" i="6"/>
  <c r="D122" i="5"/>
  <c r="G122" i="5"/>
  <c r="C123" i="5"/>
  <c r="D123" i="6"/>
  <c r="E123" i="6"/>
  <c r="G123" i="6"/>
  <c r="C124" i="6"/>
  <c r="G123" i="5"/>
  <c r="C124" i="5"/>
  <c r="D123" i="5"/>
  <c r="D122" i="11"/>
  <c r="G122" i="11"/>
  <c r="C123" i="11"/>
  <c r="F125" i="6"/>
  <c r="D124" i="6"/>
  <c r="E124" i="6"/>
  <c r="G124" i="6"/>
  <c r="C125" i="6"/>
  <c r="F126" i="6"/>
  <c r="G123" i="11"/>
  <c r="C124" i="11"/>
  <c r="D123" i="11"/>
  <c r="G124" i="5"/>
  <c r="C125" i="5"/>
  <c r="D124" i="5"/>
  <c r="D125" i="6"/>
  <c r="E125" i="6"/>
  <c r="G125" i="6"/>
  <c r="C126" i="6"/>
  <c r="G125" i="5"/>
  <c r="C126" i="5"/>
  <c r="D125" i="5"/>
  <c r="G124" i="11"/>
  <c r="C125" i="11"/>
  <c r="D124" i="11"/>
  <c r="F127" i="6"/>
  <c r="D126" i="6"/>
  <c r="E126" i="6"/>
  <c r="G126" i="6"/>
  <c r="C127" i="6"/>
  <c r="D126" i="5"/>
  <c r="G126" i="5"/>
  <c r="C127" i="5"/>
  <c r="F128" i="6"/>
  <c r="D125" i="11"/>
  <c r="G125" i="11"/>
  <c r="C126" i="11"/>
  <c r="D127" i="6"/>
  <c r="E127" i="6"/>
  <c r="G127" i="6"/>
  <c r="C128" i="6"/>
  <c r="G127" i="5"/>
  <c r="C128" i="5"/>
  <c r="D127" i="5"/>
  <c r="D126" i="11"/>
  <c r="G126" i="11"/>
  <c r="C127" i="11"/>
  <c r="F129" i="6"/>
  <c r="D128" i="6"/>
  <c r="E128" i="6"/>
  <c r="G128" i="6"/>
  <c r="C129" i="6"/>
  <c r="F130" i="6"/>
  <c r="G128" i="5"/>
  <c r="C129" i="5"/>
  <c r="D128" i="5"/>
  <c r="D127" i="11"/>
  <c r="G127" i="11"/>
  <c r="C128" i="11"/>
  <c r="D129" i="6"/>
  <c r="E129" i="6"/>
  <c r="G129" i="6"/>
  <c r="C130" i="6"/>
  <c r="D128" i="11"/>
  <c r="G128" i="11"/>
  <c r="C129" i="11"/>
  <c r="G129" i="5"/>
  <c r="C130" i="5"/>
  <c r="D129" i="5"/>
  <c r="F131" i="6"/>
  <c r="F132" i="6"/>
  <c r="D130" i="5"/>
  <c r="G130" i="5"/>
  <c r="C131" i="5"/>
  <c r="D129" i="11"/>
  <c r="G129" i="11"/>
  <c r="C130" i="11"/>
  <c r="D130" i="6"/>
  <c r="E130" i="6"/>
  <c r="G130" i="6"/>
  <c r="C131" i="6"/>
  <c r="D131" i="6"/>
  <c r="E131" i="6"/>
  <c r="G131" i="6"/>
  <c r="C132" i="6"/>
  <c r="D131" i="5"/>
  <c r="G131" i="5"/>
  <c r="C132" i="5"/>
  <c r="G130" i="11"/>
  <c r="C131" i="11"/>
  <c r="D130" i="11"/>
  <c r="F133" i="6"/>
  <c r="D132" i="6"/>
  <c r="E132" i="6"/>
  <c r="G132" i="6"/>
  <c r="C133" i="6"/>
  <c r="D131" i="11"/>
  <c r="G131" i="11"/>
  <c r="C132" i="11"/>
  <c r="F134" i="6"/>
  <c r="D132" i="5"/>
  <c r="G132" i="5"/>
  <c r="C133" i="5"/>
  <c r="D133" i="6"/>
  <c r="E133" i="6"/>
  <c r="G133" i="6"/>
  <c r="C134" i="6"/>
  <c r="D133" i="5"/>
  <c r="G133" i="5"/>
  <c r="C134" i="5"/>
  <c r="G132" i="11"/>
  <c r="C133" i="11"/>
  <c r="D132" i="11"/>
  <c r="D134" i="6"/>
  <c r="E134" i="6"/>
  <c r="G134" i="6"/>
  <c r="C135" i="6"/>
  <c r="D134" i="5"/>
  <c r="G134" i="5"/>
  <c r="C135" i="5"/>
  <c r="G133" i="11"/>
  <c r="C134" i="11"/>
  <c r="D133" i="11"/>
  <c r="D135" i="6"/>
  <c r="E135" i="6"/>
  <c r="G135" i="6"/>
  <c r="D135" i="5"/>
  <c r="G135" i="5"/>
  <c r="C136" i="5"/>
  <c r="D134" i="11"/>
  <c r="G134" i="11"/>
  <c r="C135" i="11"/>
  <c r="D136" i="5"/>
  <c r="G136" i="5"/>
  <c r="C137" i="5"/>
  <c r="D135" i="11"/>
  <c r="G135" i="11"/>
  <c r="C136" i="11"/>
  <c r="F135" i="6"/>
  <c r="D136" i="11"/>
  <c r="G136" i="11"/>
  <c r="C137" i="11"/>
  <c r="E137" i="5"/>
  <c r="G137" i="5"/>
  <c r="D137" i="5"/>
  <c r="F137" i="5"/>
  <c r="D137" i="11"/>
  <c r="F137" i="11"/>
  <c r="E137" i="11"/>
  <c r="G137" i="11"/>
  <c r="G16" i="13"/>
  <c r="C17" i="13"/>
  <c r="D16" i="13"/>
  <c r="G17" i="13"/>
  <c r="C18" i="13"/>
  <c r="D17" i="13"/>
  <c r="G18" i="13"/>
  <c r="C19" i="13"/>
  <c r="D18" i="13"/>
  <c r="D19" i="13"/>
  <c r="G19" i="13"/>
  <c r="C20" i="13"/>
  <c r="G20" i="13"/>
  <c r="C21" i="13"/>
  <c r="D20" i="13"/>
  <c r="D21" i="13"/>
  <c r="G21" i="13"/>
  <c r="C22" i="13"/>
  <c r="D22" i="13"/>
  <c r="G22" i="13"/>
  <c r="C23" i="13"/>
  <c r="G23" i="13"/>
  <c r="C24" i="13"/>
  <c r="D23" i="13"/>
  <c r="G24" i="13"/>
  <c r="C25" i="13"/>
  <c r="D24" i="13"/>
  <c r="G25" i="13"/>
  <c r="C26" i="13"/>
  <c r="D25" i="13"/>
  <c r="G26" i="13"/>
  <c r="C27" i="13"/>
  <c r="D26" i="13"/>
  <c r="G27" i="13"/>
  <c r="C28" i="13"/>
  <c r="D27" i="13"/>
  <c r="G28" i="13"/>
  <c r="C29" i="13"/>
  <c r="D28" i="13"/>
  <c r="D29" i="13"/>
  <c r="G29" i="13"/>
  <c r="C30" i="13"/>
  <c r="D30" i="13"/>
  <c r="G30" i="13"/>
  <c r="C31" i="13"/>
  <c r="G31" i="13"/>
  <c r="C32" i="13"/>
  <c r="D31" i="13"/>
  <c r="G32" i="13"/>
  <c r="C33" i="13"/>
  <c r="D32" i="13"/>
  <c r="G33" i="13"/>
  <c r="C34" i="13"/>
  <c r="D33" i="13"/>
  <c r="G34" i="13"/>
  <c r="C35" i="13"/>
  <c r="D34" i="13"/>
  <c r="G35" i="13"/>
  <c r="C36" i="13"/>
  <c r="D35" i="13"/>
  <c r="G36" i="13"/>
  <c r="C37" i="13"/>
  <c r="D36" i="13"/>
  <c r="D37" i="13"/>
  <c r="G37" i="13"/>
  <c r="C38" i="13"/>
  <c r="D38" i="13"/>
  <c r="G38" i="13"/>
  <c r="C39" i="13"/>
  <c r="G39" i="13"/>
  <c r="C40" i="13"/>
  <c r="D39" i="13"/>
  <c r="D40" i="13"/>
  <c r="G40" i="13"/>
  <c r="C41" i="13"/>
  <c r="G41" i="13"/>
  <c r="C42" i="13"/>
  <c r="D41" i="13"/>
  <c r="G42" i="13"/>
  <c r="C43" i="13"/>
  <c r="D42" i="13"/>
  <c r="G43" i="13"/>
  <c r="C44" i="13"/>
  <c r="D43" i="13"/>
  <c r="G44" i="13"/>
  <c r="C45" i="13"/>
  <c r="D44" i="13"/>
  <c r="D45" i="13"/>
  <c r="G45" i="13"/>
  <c r="C46" i="13"/>
  <c r="D46" i="13"/>
  <c r="G46" i="13"/>
  <c r="C47" i="13"/>
  <c r="G47" i="13"/>
  <c r="C48" i="13"/>
  <c r="D47" i="13"/>
  <c r="G48" i="13"/>
  <c r="C49" i="13"/>
  <c r="D48" i="13"/>
  <c r="G49" i="13"/>
  <c r="C50" i="13"/>
  <c r="D49" i="13"/>
  <c r="G50" i="13"/>
  <c r="C51" i="13"/>
  <c r="D50" i="13"/>
  <c r="G51" i="13"/>
  <c r="C52" i="13"/>
  <c r="D51" i="13"/>
  <c r="G52" i="13"/>
  <c r="C53" i="13"/>
  <c r="D52" i="13"/>
  <c r="D53" i="13"/>
  <c r="G53" i="13"/>
  <c r="C54" i="13"/>
  <c r="D54" i="13"/>
  <c r="G54" i="13"/>
  <c r="C55" i="13"/>
  <c r="G55" i="13"/>
  <c r="C56" i="13"/>
  <c r="D55" i="13"/>
  <c r="G56" i="13"/>
  <c r="C57" i="13"/>
  <c r="D56" i="13"/>
  <c r="G57" i="13"/>
  <c r="C58" i="13"/>
  <c r="D57" i="13"/>
  <c r="G58" i="13"/>
  <c r="C59" i="13"/>
  <c r="D58" i="13"/>
  <c r="G59" i="13"/>
  <c r="C60" i="13"/>
  <c r="D59" i="13"/>
  <c r="G60" i="13"/>
  <c r="C61" i="13"/>
  <c r="D60" i="13"/>
  <c r="D61" i="13"/>
  <c r="G61" i="13"/>
  <c r="C62" i="13"/>
  <c r="D62" i="13"/>
  <c r="G62" i="13"/>
  <c r="C63" i="13"/>
  <c r="G63" i="13"/>
  <c r="C64" i="13"/>
  <c r="D63" i="13"/>
  <c r="G64" i="13"/>
  <c r="C65" i="13"/>
  <c r="D64" i="13"/>
  <c r="G65" i="13"/>
  <c r="C66" i="13"/>
  <c r="D65" i="13"/>
  <c r="G66" i="13"/>
  <c r="C67" i="13"/>
  <c r="D66" i="13"/>
  <c r="G67" i="13"/>
  <c r="C68" i="13"/>
  <c r="D67" i="13"/>
  <c r="G68" i="13"/>
  <c r="C69" i="13"/>
  <c r="D68" i="13"/>
  <c r="D69" i="13"/>
  <c r="G69" i="13"/>
  <c r="C70" i="13"/>
  <c r="D70" i="13"/>
  <c r="G70" i="13"/>
  <c r="C71" i="13"/>
  <c r="G71" i="13"/>
  <c r="C72" i="13"/>
  <c r="D71" i="13"/>
  <c r="G72" i="13"/>
  <c r="C73" i="13"/>
  <c r="D72" i="13"/>
  <c r="G73" i="13"/>
  <c r="C74" i="13"/>
  <c r="D73" i="13"/>
  <c r="G74" i="13"/>
  <c r="D74" i="13"/>
  <c r="E31" i="4" l="1"/>
  <c r="E22" i="4" l="1"/>
  <c r="E33" i="4" s="1"/>
  <c r="F22" i="4"/>
  <c r="F33" i="4" s="1"/>
  <c r="F34" i="4" s="1"/>
  <c r="F36" i="4" l="1"/>
  <c r="E34" i="4"/>
  <c r="E35" i="4" s="1"/>
  <c r="F35" i="4"/>
  <c r="F37" i="4" s="1"/>
  <c r="G22" i="4" l="1"/>
  <c r="G33" i="4" s="1"/>
  <c r="G34" i="4" s="1"/>
  <c r="G35" i="4" s="1"/>
  <c r="H22" i="4"/>
  <c r="H33" i="4" s="1"/>
  <c r="H34" i="4" l="1"/>
  <c r="H35" i="4" s="1"/>
  <c r="H37" i="4" s="1"/>
  <c r="H36" i="4"/>
</calcChain>
</file>

<file path=xl/sharedStrings.xml><?xml version="1.0" encoding="utf-8"?>
<sst xmlns="http://schemas.openxmlformats.org/spreadsheetml/2006/main" count="177" uniqueCount="82">
  <si>
    <t xml:space="preserve">Lisa 3 </t>
  </si>
  <si>
    <t xml:space="preserve">üürilepingule nr Ü15293/18 </t>
  </si>
  <si>
    <t>Üürnik</t>
  </si>
  <si>
    <t>Tarbijakaitse ja Tehnilise Järelevalve Amet</t>
  </si>
  <si>
    <t>Üüripinna aadress</t>
  </si>
  <si>
    <t>Endla 10a, Tallinn</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</si>
  <si>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</si>
  <si>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</si>
  <si>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</si>
  <si>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</si>
  <si>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</si>
  <si>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</si>
  <si>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</si>
  <si>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</si>
  <si>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</si>
  <si>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</si>
  <si>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(investeering lisa 6.1 alusel)</t>
  </si>
  <si>
    <t>Kapitalikomponent (pisiparendus lisa 6.2 alusel)</t>
  </si>
  <si>
    <t>Tasutakse kuni 31.12.2025</t>
  </si>
  <si>
    <t>Remonttööd</t>
  </si>
  <si>
    <t>Kinnisvara haldamine (haldusteenus)</t>
  </si>
  <si>
    <t>Indekseeritakse* alates 01.01.2022, 31.dets THI, max 3% aastas</t>
  </si>
  <si>
    <t>Tehnohooldus</t>
  </si>
  <si>
    <t>Omanikukohustused</t>
  </si>
  <si>
    <t>ÜÜR KOKKU</t>
  </si>
  <si>
    <t>Kõrvalteenused ja kõrvalteenuste tasud</t>
  </si>
  <si>
    <t>Heakord</t>
  </si>
  <si>
    <t>Teenuse hinnamuutus</t>
  </si>
  <si>
    <t>Kõrvalteenuste eest tasutakse tegelike kulude alusel, esitatud kulude prognoos</t>
  </si>
  <si>
    <t>Tarbimisteenused</t>
  </si>
  <si>
    <t>Elektrienergia</t>
  </si>
  <si>
    <t>Teenuse hinna ja tarbimise muutus</t>
  </si>
  <si>
    <t>Küte (soojusenergia)</t>
  </si>
  <si>
    <t>Vesi ja kanalisatsioon</t>
  </si>
  <si>
    <t>Tugiteenused (710-720, 740)</t>
  </si>
  <si>
    <t>KÕRVALTEENUSTE TASUD KOKKU</t>
  </si>
  <si>
    <t>Üür ja kõrvalteenuste tasud kokku ilma käibemaksuta (kuus)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</si>
  <si>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</si>
  <si>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</si>
  <si>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</si>
  <si>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</si>
  <si>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</si>
  <si>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</si>
  <si>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</si>
  <si>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</si>
  <si>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Kapitalikomponendi annuiteetmaksegraafik - Endla 10a, Tallinn</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</si>
  <si>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</si>
  <si>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</si>
  <si>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</si>
  <si>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</si>
  <si>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</si>
  <si>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</si>
  <si>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</si>
  <si>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</si>
  <si>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</si>
  <si>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</si>
  <si>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</si>
  <si>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</si>
  <si>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</si>
  <si>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</si>
  <si>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2018 II pa</t>
  </si>
  <si>
    <t>Kuupäev</t>
  </si>
  <si>
    <t>Jrk nr</t>
  </si>
  <si>
    <t>Algjääk</t>
  </si>
  <si>
    <t>Intress</t>
  </si>
  <si>
    <t>Põhiosa</t>
  </si>
  <si>
    <t>Kap.komponent</t>
  </si>
  <si>
    <t>Lõppjääk</t>
  </si>
  <si>
    <t>Investeering</t>
  </si>
  <si>
    <t>Investeeringu jääk</t>
  </si>
  <si>
    <t>Kapitalikomponendi annuiteetmaksegraafik - Endla tn 10a, Tallinn</t>
  </si>
  <si>
    <t>Kapitali tulumäär 2020 II pa</t>
  </si>
  <si>
    <t>Kapitalikomponent (parendus lisa 6.3 alusel)</t>
  </si>
  <si>
    <t>Tasutakse kuni 15.01.2030</t>
  </si>
  <si>
    <t xml:space="preserve">Kapitalikomponendi annuiteetmaksegraafik - </t>
  </si>
  <si>
    <t>Kapitali tulumäär 2022 I pa</t>
  </si>
  <si>
    <t>12 kuud</t>
  </si>
  <si>
    <t>Käibemaks</t>
  </si>
  <si>
    <t>Pinna täpsustamine</t>
  </si>
  <si>
    <t>Üür ja kõrvalteenuste tasu 01.01.2025 - 31.12.2025</t>
  </si>
  <si>
    <t>Olemasolev pind lepingus</t>
  </si>
  <si>
    <r>
      <t>EUR/m</t>
    </r>
    <r>
      <rPr>
        <b/>
        <vertAlign val="superscript"/>
        <sz val="11"/>
        <color theme="0" tint="-0.499984740745262"/>
        <rFont val="Times New Roman"/>
        <family val="1"/>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</si>
</sst>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0.00;[Red]#,##0.00"/>
    <numFmt numFmtId="171" formatCode="#,###"/>
  </numFmts>
  <fonts count="35"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b/>
      <sz val="11"/>
      <color theme="1"/>
      <name val="Calibri"/>
      <family val="2"/>
      <charset val="186"/>
      <scheme val="minor"/>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rgb="FFFF0000"/>
      <name val="Calibri"/>
      <family val="2"/>
      <scheme val="minor"/>
    </font>
    <font>
      <sz val="11"/>
      <name val="Calibri"/>
      <family val="2"/>
      <scheme val="minor"/>
    </font>
    <font>
      <b/>
      <sz val="11"/>
      <name val="Calibri"/>
      <family val="2"/>
      <charset val="186"/>
      <scheme val="minor"/>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sz val="11"/>
      <name val="Times New Roman"/>
      <family val="1"/>
    </font>
    <font>
      <b/>
      <sz val="14"/>
      <name val="Calibri"/>
      <family val="2"/>
    </font>
    <font>
      <b/>
      <sz val="16"/>
      <name val="Calibri"/>
      <family val="2"/>
    </font>
    <font>
      <sz val="9"/>
      <color theme="1"/>
      <name val="Calibri"/>
      <family val="2"/>
      <charset val="186"/>
      <scheme val="minor"/>
    </font>
    <font>
      <i/>
      <sz val="11"/>
      <color theme="1"/>
      <name val="Times New Roman"/>
      <family val="1"/>
      <charset val="186"/>
    </font>
    <font>
      <b/>
      <vertAlign val="superscript"/>
      <sz val="11"/>
      <color theme="0" tint="-0.499984740745262"/>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s>
  <cellStyleXfs count="4">
    <xf numFmtId="0" fontId="0" fillId="0" borderId="0"/>
    <xf numFmtId="0" fontId="7" fillId="0" borderId="0"/>
    <xf numFmtId="9" fontId="5" fillId="0" borderId="0" applyFont="0" applyFill="0" applyBorder="0" applyAlignment="0" applyProtection="0"/>
    <xf numFmtId="0" fontId="32" fillId="0" borderId="0"/>
  </cellStyleXfs>
  <cellXfs count="210">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5" xfId="0" applyFont="1" applyBorder="1" applyAlignment="1">
      <alignment horizontal="center"/>
    </xf>
    <xf numFmtId="0" fontId="10" fillId="2" borderId="6" xfId="0" applyFont="1" applyFill="1" applyBorder="1" applyAlignment="1">
      <alignment horizontal="center"/>
    </xf>
    <xf numFmtId="0" fontId="10" fillId="2" borderId="7" xfId="0" applyFont="1" applyFill="1" applyBorder="1"/>
    <xf numFmtId="4" fontId="2" fillId="2" borderId="6" xfId="0" applyNumberFormat="1" applyFont="1" applyFill="1" applyBorder="1" applyAlignment="1">
      <alignment horizontal="right"/>
    </xf>
    <xf numFmtId="0" fontId="8" fillId="2" borderId="8"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6" xfId="0" applyFont="1" applyFill="1" applyBorder="1" applyAlignment="1">
      <alignment horizontal="left"/>
    </xf>
    <xf numFmtId="4" fontId="10" fillId="2" borderId="5" xfId="0" applyNumberFormat="1" applyFont="1" applyFill="1" applyBorder="1" applyAlignment="1">
      <alignment horizontal="center"/>
    </xf>
    <xf numFmtId="0" fontId="10" fillId="2" borderId="8"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0" fontId="8" fillId="0" borderId="6"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8"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0" fontId="9" fillId="0" borderId="0" xfId="0" applyFont="1" applyAlignment="1">
      <alignment horizontal="left" wrapText="1"/>
    </xf>
    <xf numFmtId="9" fontId="8" fillId="0" borderId="0" xfId="2" applyFont="1"/>
    <xf numFmtId="1" fontId="8" fillId="0" borderId="0" xfId="0" applyNumberFormat="1" applyFont="1"/>
    <xf numFmtId="0" fontId="13"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7" xfId="0" applyFont="1" applyFill="1" applyBorder="1"/>
    <xf numFmtId="3" fontId="8" fillId="0" borderId="0" xfId="0" applyNumberFormat="1" applyFont="1"/>
    <xf numFmtId="2" fontId="8" fillId="0" borderId="0" xfId="0" applyNumberFormat="1" applyFont="1"/>
    <xf numFmtId="0" fontId="7" fillId="3" borderId="0" xfId="1" applyFill="1"/>
    <xf numFmtId="0" fontId="14"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5" fillId="5" borderId="0" xfId="1" applyFont="1" applyFill="1"/>
    <xf numFmtId="0" fontId="16" fillId="5" borderId="0" xfId="1" applyFont="1" applyFill="1"/>
    <xf numFmtId="4" fontId="7" fillId="5" borderId="0" xfId="1" applyNumberFormat="1" applyFill="1"/>
    <xf numFmtId="0" fontId="7" fillId="6" borderId="27" xfId="1" applyFill="1" applyBorder="1"/>
    <xf numFmtId="0" fontId="7" fillId="5" borderId="28" xfId="1" applyFill="1" applyBorder="1"/>
    <xf numFmtId="0" fontId="0" fillId="3" borderId="28" xfId="0" applyFill="1" applyBorder="1"/>
    <xf numFmtId="167" fontId="7" fillId="6" borderId="28" xfId="1" applyNumberFormat="1" applyFill="1" applyBorder="1"/>
    <xf numFmtId="0" fontId="7" fillId="6" borderId="29" xfId="1" applyFill="1" applyBorder="1"/>
    <xf numFmtId="0" fontId="7" fillId="6" borderId="30" xfId="1" applyFill="1" applyBorder="1"/>
    <xf numFmtId="0" fontId="7" fillId="5" borderId="0" xfId="1" applyFill="1"/>
    <xf numFmtId="0" fontId="0" fillId="3" borderId="0" xfId="0" applyFill="1"/>
    <xf numFmtId="0" fontId="7" fillId="6" borderId="0" xfId="1" applyFill="1"/>
    <xf numFmtId="0" fontId="7" fillId="6" borderId="31" xfId="1" applyFill="1" applyBorder="1"/>
    <xf numFmtId="10" fontId="7" fillId="6" borderId="0" xfId="2" applyNumberFormat="1" applyFont="1" applyFill="1" applyBorder="1"/>
    <xf numFmtId="0" fontId="7" fillId="6" borderId="26" xfId="1" applyFill="1" applyBorder="1"/>
    <xf numFmtId="0" fontId="17" fillId="3" borderId="0" xfId="1" applyFont="1" applyFill="1"/>
    <xf numFmtId="166" fontId="7" fillId="6" borderId="0" xfId="1" applyNumberFormat="1" applyFill="1"/>
    <xf numFmtId="0" fontId="18" fillId="5" borderId="38" xfId="1" applyFont="1" applyFill="1" applyBorder="1" applyAlignment="1">
      <alignment horizontal="right"/>
    </xf>
    <xf numFmtId="167" fontId="19" fillId="5" borderId="0" xfId="1" applyNumberFormat="1" applyFont="1" applyFill="1"/>
    <xf numFmtId="168" fontId="7" fillId="5" borderId="0" xfId="1" applyNumberFormat="1" applyFill="1"/>
    <xf numFmtId="4" fontId="7" fillId="6" borderId="0" xfId="1" applyNumberFormat="1" applyFill="1"/>
    <xf numFmtId="0" fontId="6"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6" fillId="3" borderId="0" xfId="0" applyNumberFormat="1" applyFont="1" applyFill="1" applyProtection="1">
      <protection hidden="1"/>
    </xf>
    <xf numFmtId="0" fontId="20" fillId="7" borderId="0" xfId="0" applyFont="1" applyFill="1" applyProtection="1">
      <protection hidden="1"/>
    </xf>
    <xf numFmtId="0" fontId="0" fillId="7" borderId="0" xfId="0" applyFill="1"/>
    <xf numFmtId="0" fontId="20" fillId="7" borderId="0" xfId="0" applyFont="1" applyFill="1" applyProtection="1">
      <protection locked="0" hidden="1"/>
    </xf>
    <xf numFmtId="164" fontId="20" fillId="7" borderId="0" xfId="0" applyNumberFormat="1" applyFont="1" applyFill="1" applyProtection="1">
      <protection hidden="1"/>
    </xf>
    <xf numFmtId="169" fontId="5" fillId="7" borderId="0" xfId="2" applyNumberFormat="1" applyFont="1" applyFill="1"/>
    <xf numFmtId="0" fontId="6" fillId="7" borderId="0" xfId="0" applyFont="1" applyFill="1" applyProtection="1">
      <protection hidden="1"/>
    </xf>
    <xf numFmtId="167" fontId="0" fillId="3" borderId="0" xfId="0" applyNumberFormat="1" applyFill="1"/>
    <xf numFmtId="168" fontId="0" fillId="3" borderId="0" xfId="0" applyNumberFormat="1" applyFill="1"/>
    <xf numFmtId="2" fontId="0" fillId="3" borderId="0" xfId="0" applyNumberFormat="1" applyFill="1"/>
    <xf numFmtId="4" fontId="0" fillId="3" borderId="0" xfId="0" applyNumberFormat="1" applyFill="1"/>
    <xf numFmtId="3" fontId="7" fillId="6" borderId="0" xfId="1" applyNumberFormat="1" applyFill="1"/>
    <xf numFmtId="4" fontId="8" fillId="0" borderId="9" xfId="0" applyNumberFormat="1" applyFont="1" applyBorder="1" applyAlignment="1">
      <alignment horizontal="right"/>
    </xf>
    <xf numFmtId="0" fontId="21" fillId="0" borderId="0" xfId="0" applyFont="1"/>
    <xf numFmtId="0" fontId="16" fillId="5" borderId="32" xfId="1" applyFont="1" applyFill="1" applyBorder="1"/>
    <xf numFmtId="0" fontId="22" fillId="3" borderId="32" xfId="0" applyFont="1" applyFill="1" applyBorder="1"/>
    <xf numFmtId="0" fontId="4" fillId="6" borderId="24" xfId="1" applyFont="1" applyFill="1" applyBorder="1"/>
    <xf numFmtId="0" fontId="20" fillId="3" borderId="0" xfId="0" applyFont="1" applyFill="1" applyProtection="1">
      <protection locked="0" hidden="1"/>
    </xf>
    <xf numFmtId="164" fontId="20" fillId="3" borderId="0" xfId="0" applyNumberFormat="1" applyFont="1" applyFill="1" applyProtection="1">
      <protection hidden="1"/>
    </xf>
    <xf numFmtId="169" fontId="5" fillId="3" borderId="0" xfId="2" applyNumberFormat="1" applyFont="1" applyFill="1"/>
    <xf numFmtId="0" fontId="4" fillId="5" borderId="32" xfId="1" applyFont="1" applyFill="1" applyBorder="1"/>
    <xf numFmtId="0" fontId="23" fillId="3" borderId="32" xfId="0" applyFont="1" applyFill="1" applyBorder="1"/>
    <xf numFmtId="164" fontId="24" fillId="7" borderId="0" xfId="0" applyNumberFormat="1" applyFont="1" applyFill="1" applyProtection="1">
      <protection hidden="1"/>
    </xf>
    <xf numFmtId="0" fontId="20" fillId="3" borderId="0" xfId="0" applyFont="1" applyFill="1" applyProtection="1">
      <protection hidden="1"/>
    </xf>
    <xf numFmtId="0" fontId="2" fillId="0" borderId="0" xfId="0" applyFont="1" applyAlignment="1">
      <alignment horizontal="right"/>
    </xf>
    <xf numFmtId="4" fontId="8" fillId="0" borderId="33" xfId="0" applyNumberFormat="1" applyFont="1" applyBorder="1" applyAlignment="1">
      <alignment horizontal="center" vertical="center" wrapText="1"/>
    </xf>
    <xf numFmtId="4" fontId="25" fillId="3" borderId="5" xfId="0" applyNumberFormat="1" applyFont="1" applyFill="1" applyBorder="1" applyAlignment="1">
      <alignment vertical="center" wrapText="1"/>
    </xf>
    <xf numFmtId="4" fontId="25" fillId="3" borderId="21" xfId="0" applyNumberFormat="1" applyFont="1" applyFill="1" applyBorder="1" applyAlignment="1">
      <alignment vertical="center" wrapText="1"/>
    </xf>
    <xf numFmtId="4" fontId="26" fillId="4" borderId="14" xfId="0" applyNumberFormat="1" applyFont="1" applyFill="1" applyBorder="1" applyAlignment="1">
      <alignment horizontal="right"/>
    </xf>
    <xf numFmtId="4" fontId="26" fillId="4" borderId="15" xfId="0" applyNumberFormat="1" applyFont="1" applyFill="1" applyBorder="1" applyAlignment="1">
      <alignment horizontal="right"/>
    </xf>
    <xf numFmtId="4" fontId="8" fillId="0" borderId="34" xfId="0" applyNumberFormat="1" applyFont="1" applyBorder="1" applyAlignment="1">
      <alignment vertical="center" wrapText="1"/>
    </xf>
    <xf numFmtId="4" fontId="8" fillId="0" borderId="5" xfId="0" applyNumberFormat="1" applyFont="1" applyBorder="1" applyAlignment="1">
      <alignment horizontal="center" vertical="center" wrapText="1"/>
    </xf>
    <xf numFmtId="0" fontId="10" fillId="0" borderId="0" xfId="0" applyFont="1" applyAlignment="1">
      <alignment horizontal="right"/>
    </xf>
    <xf numFmtId="3" fontId="7" fillId="3" borderId="0" xfId="1" applyNumberFormat="1" applyFill="1"/>
    <xf numFmtId="14" fontId="0" fillId="3" borderId="0" xfId="0" applyNumberFormat="1" applyFill="1"/>
    <xf numFmtId="170" fontId="0" fillId="3" borderId="0" xfId="0" applyNumberFormat="1" applyFill="1"/>
    <xf numFmtId="0" fontId="27" fillId="0" borderId="0" xfId="0" applyFont="1" applyAlignment="1">
      <alignment wrapText="1"/>
    </xf>
    <xf numFmtId="0" fontId="28" fillId="0" borderId="0" xfId="0" applyFont="1" applyAlignment="1">
      <alignment vertical="center" wrapText="1"/>
    </xf>
    <xf numFmtId="171" fontId="7" fillId="3" borderId="0" xfId="1" applyNumberFormat="1" applyFill="1"/>
    <xf numFmtId="10" fontId="7" fillId="6" borderId="0" xfId="2" applyNumberFormat="1" applyFont="1" applyFill="1"/>
    <xf numFmtId="0" fontId="7" fillId="6" borderId="24" xfId="1" applyFill="1" applyBorder="1"/>
    <xf numFmtId="0" fontId="7" fillId="5" borderId="32" xfId="1" applyFill="1" applyBorder="1"/>
    <xf numFmtId="0" fontId="0" fillId="3" borderId="32" xfId="0" applyFill="1" applyBorder="1"/>
    <xf numFmtId="169" fontId="4" fillId="6" borderId="32" xfId="1" applyNumberFormat="1" applyFont="1" applyFill="1" applyBorder="1"/>
    <xf numFmtId="0" fontId="8" fillId="0" borderId="21" xfId="0" applyFont="1" applyBorder="1" applyAlignment="1">
      <alignment horizontal="center" vertical="center" wrapText="1"/>
    </xf>
    <xf numFmtId="4" fontId="8" fillId="0" borderId="0" xfId="0" applyNumberFormat="1" applyFont="1"/>
    <xf numFmtId="169" fontId="7" fillId="6" borderId="32" xfId="1" applyNumberFormat="1" applyFill="1" applyBorder="1"/>
    <xf numFmtId="4" fontId="29" fillId="3" borderId="5" xfId="0" applyNumberFormat="1" applyFont="1" applyFill="1" applyBorder="1" applyAlignment="1">
      <alignment horizontal="right" wrapText="1"/>
    </xf>
    <xf numFmtId="4" fontId="29" fillId="3" borderId="21" xfId="0" applyNumberFormat="1" applyFont="1" applyFill="1" applyBorder="1" applyAlignment="1">
      <alignment wrapText="1"/>
    </xf>
    <xf numFmtId="4" fontId="29" fillId="0" borderId="21" xfId="0" applyNumberFormat="1" applyFont="1" applyBorder="1" applyAlignment="1">
      <alignment wrapText="1"/>
    </xf>
    <xf numFmtId="4" fontId="2" fillId="2" borderId="8" xfId="0" applyNumberFormat="1" applyFont="1" applyFill="1" applyBorder="1" applyAlignment="1">
      <alignment horizontal="right"/>
    </xf>
    <xf numFmtId="0" fontId="8" fillId="0" borderId="37" xfId="0" applyFont="1" applyBorder="1" applyAlignment="1">
      <alignment horizontal="center" vertical="center" wrapText="1"/>
    </xf>
    <xf numFmtId="0" fontId="4" fillId="3" borderId="0" xfId="1" applyFont="1" applyFill="1"/>
    <xf numFmtId="0" fontId="30" fillId="5" borderId="0" xfId="1" applyFont="1" applyFill="1"/>
    <xf numFmtId="4" fontId="30" fillId="5" borderId="0" xfId="1" applyNumberFormat="1" applyFont="1" applyFill="1"/>
    <xf numFmtId="0" fontId="31" fillId="5" borderId="0" xfId="1" applyFont="1" applyFill="1"/>
    <xf numFmtId="0" fontId="23" fillId="3" borderId="0" xfId="0" applyFont="1" applyFill="1"/>
    <xf numFmtId="4" fontId="4" fillId="5" borderId="0" xfId="1" applyNumberFormat="1" applyFont="1" applyFill="1"/>
    <xf numFmtId="0" fontId="4" fillId="6" borderId="27" xfId="1" applyFont="1" applyFill="1" applyBorder="1"/>
    <xf numFmtId="0" fontId="4" fillId="5" borderId="28" xfId="1" applyFont="1" applyFill="1" applyBorder="1"/>
    <xf numFmtId="0" fontId="23" fillId="3" borderId="28" xfId="0" applyFont="1" applyFill="1" applyBorder="1"/>
    <xf numFmtId="167" fontId="4" fillId="6" borderId="28" xfId="1" applyNumberFormat="1" applyFont="1" applyFill="1" applyBorder="1"/>
    <xf numFmtId="0" fontId="4" fillId="6" borderId="29" xfId="1" applyFont="1" applyFill="1" applyBorder="1"/>
    <xf numFmtId="0" fontId="4" fillId="6" borderId="30" xfId="1" applyFont="1" applyFill="1" applyBorder="1"/>
    <xf numFmtId="0" fontId="4" fillId="6" borderId="0" xfId="1" applyFont="1" applyFill="1"/>
    <xf numFmtId="0" fontId="4" fillId="6" borderId="31" xfId="1" applyFont="1" applyFill="1" applyBorder="1"/>
    <xf numFmtId="3" fontId="0" fillId="3" borderId="0" xfId="0" applyNumberFormat="1" applyFill="1"/>
    <xf numFmtId="167" fontId="23" fillId="3" borderId="0" xfId="0" applyNumberFormat="1" applyFont="1" applyFill="1"/>
    <xf numFmtId="3" fontId="4" fillId="6" borderId="0" xfId="1" applyNumberFormat="1" applyFont="1" applyFill="1"/>
    <xf numFmtId="171" fontId="4" fillId="3" borderId="0" xfId="1" applyNumberFormat="1" applyFont="1" applyFill="1"/>
    <xf numFmtId="10" fontId="4" fillId="6" borderId="0" xfId="2" applyNumberFormat="1" applyFont="1" applyFill="1"/>
    <xf numFmtId="0" fontId="4" fillId="6" borderId="26" xfId="1" applyFont="1" applyFill="1" applyBorder="1"/>
    <xf numFmtId="166" fontId="4" fillId="6" borderId="0" xfId="1" applyNumberFormat="1" applyFont="1" applyFill="1"/>
    <xf numFmtId="4" fontId="10" fillId="0" borderId="39" xfId="0" applyNumberFormat="1" applyFont="1" applyBorder="1" applyAlignment="1">
      <alignment horizontal="right"/>
    </xf>
    <xf numFmtId="4" fontId="10" fillId="0" borderId="40" xfId="0" applyNumberFormat="1" applyFont="1" applyBorder="1" applyAlignment="1">
      <alignment horizontal="right"/>
    </xf>
    <xf numFmtId="4" fontId="23" fillId="3" borderId="0" xfId="0" applyNumberFormat="1" applyFont="1" applyFill="1"/>
    <xf numFmtId="4" fontId="4" fillId="6" borderId="0" xfId="1" applyNumberFormat="1" applyFont="1" applyFill="1"/>
    <xf numFmtId="0" fontId="26" fillId="2" borderId="3" xfId="0" applyFont="1" applyFill="1" applyBorder="1" applyAlignment="1">
      <alignment horizontal="center"/>
    </xf>
    <xf numFmtId="0" fontId="26" fillId="2" borderId="20" xfId="0" applyFont="1" applyFill="1" applyBorder="1" applyAlignment="1">
      <alignment horizontal="center"/>
    </xf>
    <xf numFmtId="4" fontId="25" fillId="3" borderId="5" xfId="0" applyNumberFormat="1" applyFont="1" applyFill="1" applyBorder="1" applyAlignment="1">
      <alignment horizontal="right" wrapText="1"/>
    </xf>
    <xf numFmtId="4" fontId="25" fillId="3" borderId="21" xfId="0" applyNumberFormat="1" applyFont="1" applyFill="1" applyBorder="1" applyAlignment="1">
      <alignment wrapText="1"/>
    </xf>
    <xf numFmtId="4" fontId="25" fillId="0" borderId="21" xfId="0" applyNumberFormat="1" applyFont="1" applyBorder="1" applyAlignment="1">
      <alignment wrapText="1"/>
    </xf>
    <xf numFmtId="4" fontId="26" fillId="2" borderId="6" xfId="0" applyNumberFormat="1" applyFont="1" applyFill="1" applyBorder="1" applyAlignment="1">
      <alignment horizontal="right"/>
    </xf>
    <xf numFmtId="4" fontId="26" fillId="2" borderId="8" xfId="0" applyNumberFormat="1" applyFont="1" applyFill="1" applyBorder="1" applyAlignment="1">
      <alignment horizontal="right"/>
    </xf>
    <xf numFmtId="4" fontId="26" fillId="3" borderId="9" xfId="0" applyNumberFormat="1" applyFont="1" applyFill="1" applyBorder="1" applyAlignment="1">
      <alignment horizontal="right"/>
    </xf>
    <xf numFmtId="4" fontId="26" fillId="3" borderId="8" xfId="0" applyNumberFormat="1" applyFont="1" applyFill="1" applyBorder="1" applyAlignment="1">
      <alignment horizontal="right"/>
    </xf>
    <xf numFmtId="4" fontId="26" fillId="2" borderId="5" xfId="0" applyNumberFormat="1" applyFont="1" applyFill="1" applyBorder="1" applyAlignment="1">
      <alignment horizontal="center"/>
    </xf>
    <xf numFmtId="0" fontId="26" fillId="2" borderId="25" xfId="0" applyFont="1" applyFill="1" applyBorder="1" applyAlignment="1">
      <alignment horizontal="center"/>
    </xf>
    <xf numFmtId="4" fontId="26" fillId="0" borderId="39" xfId="0" applyNumberFormat="1" applyFont="1" applyBorder="1" applyAlignment="1">
      <alignment horizontal="right"/>
    </xf>
    <xf numFmtId="4" fontId="26" fillId="0" borderId="40" xfId="0" applyNumberFormat="1" applyFont="1" applyBorder="1" applyAlignment="1">
      <alignment horizontal="right"/>
    </xf>
    <xf numFmtId="4" fontId="26" fillId="0" borderId="9" xfId="0" applyNumberFormat="1" applyFont="1" applyBorder="1" applyAlignment="1">
      <alignment horizontal="right"/>
    </xf>
    <xf numFmtId="4" fontId="26" fillId="0" borderId="10" xfId="0" applyNumberFormat="1" applyFont="1" applyBorder="1" applyAlignment="1">
      <alignment horizontal="right"/>
    </xf>
    <xf numFmtId="4" fontId="25" fillId="0" borderId="9" xfId="0" applyNumberFormat="1" applyFont="1" applyBorder="1" applyAlignment="1">
      <alignment horizontal="right"/>
    </xf>
    <xf numFmtId="4" fontId="26" fillId="0" borderId="9" xfId="0" applyNumberFormat="1" applyFont="1" applyBorder="1"/>
    <xf numFmtId="4" fontId="26" fillId="0" borderId="14" xfId="0" applyNumberFormat="1" applyFont="1" applyBorder="1"/>
    <xf numFmtId="4" fontId="26" fillId="0" borderId="15" xfId="0" applyNumberFormat="1" applyFont="1" applyBorder="1"/>
    <xf numFmtId="0" fontId="27" fillId="0" borderId="0" xfId="0" applyFont="1" applyAlignment="1">
      <alignment horizont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1" xfId="0" applyFont="1" applyBorder="1"/>
    <xf numFmtId="0" fontId="8" fillId="0" borderId="16" xfId="0" applyFont="1" applyBorder="1"/>
    <xf numFmtId="0" fontId="8" fillId="0" borderId="7" xfId="0" applyFont="1" applyBorder="1"/>
    <xf numFmtId="0" fontId="33" fillId="0" borderId="41" xfId="0" applyFont="1" applyBorder="1" applyAlignment="1">
      <alignment horizontal="center"/>
    </xf>
    <xf numFmtId="0" fontId="28" fillId="0" borderId="0" xfId="0" applyFont="1" applyAlignment="1">
      <alignment horizontal="left" vertical="center" wrapText="1"/>
    </xf>
    <xf numFmtId="0" fontId="8" fillId="0" borderId="35" xfId="0" applyFont="1" applyBorder="1" applyAlignment="1">
      <alignment horizontal="center" vertical="center" wrapText="1"/>
    </xf>
    <xf numFmtId="0" fontId="8" fillId="3" borderId="37" xfId="0" applyFont="1" applyFill="1" applyBorder="1" applyAlignment="1">
      <alignment horizontal="center" vertical="center" wrapText="1"/>
    </xf>
    <xf numFmtId="0" fontId="8" fillId="3" borderId="35" xfId="0" applyFont="1" applyFill="1" applyBorder="1" applyAlignment="1">
      <alignment horizontal="center" vertical="center" wrapText="1"/>
    </xf>
    <xf numFmtId="4" fontId="8" fillId="0" borderId="36" xfId="0" applyNumberFormat="1" applyFont="1" applyBorder="1" applyAlignment="1">
      <alignment horizontal="center" vertical="center" wrapText="1"/>
    </xf>
    <xf numFmtId="4" fontId="8" fillId="0" borderId="34" xfId="0" applyNumberFormat="1" applyFont="1" applyBorder="1" applyAlignment="1">
      <alignment horizontal="center" vertical="center" wrapText="1"/>
    </xf>
    <xf numFmtId="4" fontId="8" fillId="0" borderId="33" xfId="0" applyNumberFormat="1" applyFont="1" applyBorder="1" applyAlignment="1">
      <alignment horizontal="center" vertical="center" wrapText="1"/>
    </xf>
    <xf numFmtId="4" fontId="1" fillId="0" borderId="36"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4" fontId="1" fillId="0" borderId="33" xfId="0" applyNumberFormat="1" applyFont="1" applyBorder="1" applyAlignment="1">
      <alignment horizontal="center" vertical="center" wrapText="1"/>
    </xf>
    <xf numFmtId="0" fontId="8" fillId="0" borderId="36" xfId="0" applyFont="1" applyBorder="1" applyAlignment="1">
      <alignment horizontal="center" vertical="center"/>
    </xf>
    <xf numFmtId="0" fontId="8" fillId="0" borderId="34" xfId="0" applyFont="1" applyBorder="1" applyAlignment="1">
      <alignment horizontal="center" vertical="center"/>
    </xf>
  </cellXfs>
  <cellStyles count="4">
    <cellStyle name="Normaallaad 4" xfId="1" xr:uid="{00000000-0005-0000-0000-000000000000}"/>
    <cellStyle name="Normal" xfId="0" builtinId="0"/>
    <cellStyle name="Normal 5" xfId="3" xr:uid="{E84FCFF0-9FE5-4E0D-8CF9-763B6560043F}"/>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5"/>
  <sheetViews>
    <sheetView tabSelected="1" zoomScale="90" zoomScaleNormal="90" workbookViewId="0">
      <selection activeCell="C3" sqref="C3"/>
    </sheetView>
  </sheetViews>
  <sheetFormatPr defaultColWidth="9.42578125" defaultRowHeight="15" x14ac:dyDescent="0.25"/>
  <cols>
    <col min="1" max="1" width="2.85546875" style="1" customWidth="1"/>
    <col min="2" max="3" width="7.5703125" style="1" customWidth="1"/>
    <col min="4" max="4" width="54.5703125" style="1" customWidth="1"/>
    <col min="5" max="8" width="14.5703125" style="1" customWidth="1"/>
    <col min="9" max="10" width="29.5703125" style="1" customWidth="1"/>
    <col min="11" max="12" width="14.5703125" style="1" customWidth="1"/>
    <col min="13" max="14" width="23.5703125" style="1" customWidth="1"/>
    <col min="15" max="15" width="9.42578125" style="1"/>
    <col min="16" max="16" width="11.42578125" style="1" bestFit="1" customWidth="1"/>
    <col min="17" max="17" width="10.42578125" style="1" bestFit="1" customWidth="1"/>
    <col min="18" max="16384" width="9.42578125" style="1"/>
  </cols>
  <sheetData>
    <row r="1" spans="1:17" x14ac:dyDescent="0.25">
      <c r="J1" s="117" t="s">
        <v>0</v>
      </c>
    </row>
    <row r="2" spans="1:17" x14ac:dyDescent="0.25">
      <c r="J2" s="117" t="s">
        <v>1</v>
      </c>
    </row>
    <row r="3" spans="1:17" ht="15" customHeight="1" x14ac:dyDescent="0.25"/>
    <row r="4" spans="1:17" ht="18.75" customHeight="1" x14ac:dyDescent="0.3">
      <c r="A4" s="189" t="s">
        <v>79</v>
      </c>
      <c r="B4" s="189"/>
      <c r="C4" s="189"/>
      <c r="D4" s="189"/>
      <c r="E4" s="189"/>
      <c r="F4" s="189"/>
      <c r="G4" s="189"/>
      <c r="H4" s="189"/>
      <c r="I4" s="189"/>
      <c r="J4" s="189"/>
      <c r="K4" s="129"/>
      <c r="L4" s="129"/>
      <c r="M4" s="129"/>
      <c r="N4" s="129"/>
    </row>
    <row r="5" spans="1:17" ht="16.5" customHeight="1" x14ac:dyDescent="0.25"/>
    <row r="6" spans="1:17" x14ac:dyDescent="0.25">
      <c r="C6" s="3" t="s">
        <v>2</v>
      </c>
      <c r="D6" s="4" t="s">
        <v>3</v>
      </c>
      <c r="M6" s="55"/>
      <c r="N6" s="56"/>
    </row>
    <row r="7" spans="1:17" x14ac:dyDescent="0.25">
      <c r="C7" s="3" t="s">
        <v>4</v>
      </c>
      <c r="D7" s="4" t="s">
        <v>5</v>
      </c>
      <c r="J7" s="57"/>
      <c r="M7" s="55"/>
      <c r="N7" s="56"/>
      <c r="P7" s="58"/>
    </row>
    <row r="8" spans="1:17" ht="15.75" x14ac:dyDescent="0.25">
      <c r="J8" s="2"/>
      <c r="K8" s="8"/>
      <c r="L8" s="8"/>
      <c r="M8" s="55"/>
      <c r="N8" s="56"/>
      <c r="O8" s="3"/>
      <c r="P8" s="58"/>
    </row>
    <row r="9" spans="1:17" ht="14.25" customHeight="1" x14ac:dyDescent="0.25">
      <c r="D9" s="5" t="s">
        <v>6</v>
      </c>
      <c r="E9" s="6">
        <v>1953.9</v>
      </c>
      <c r="F9" s="7" t="s">
        <v>7</v>
      </c>
      <c r="G9" s="6">
        <v>1927.2</v>
      </c>
      <c r="H9" s="7" t="s">
        <v>7</v>
      </c>
      <c r="I9" s="8"/>
      <c r="L9" s="59"/>
    </row>
    <row r="10" spans="1:17" ht="14.25" customHeight="1" x14ac:dyDescent="0.25">
      <c r="D10" s="5" t="s">
        <v>8</v>
      </c>
      <c r="E10" s="6">
        <v>1620</v>
      </c>
      <c r="F10" s="7" t="s">
        <v>7</v>
      </c>
      <c r="G10" s="6">
        <v>1620</v>
      </c>
      <c r="H10" s="7" t="s">
        <v>7</v>
      </c>
      <c r="I10" s="8"/>
      <c r="K10" s="8"/>
      <c r="L10" s="60"/>
      <c r="O10" s="8"/>
    </row>
    <row r="11" spans="1:17" ht="13.35" customHeight="1" x14ac:dyDescent="0.25">
      <c r="D11" s="125"/>
      <c r="I11" s="8"/>
      <c r="K11" s="8"/>
      <c r="L11" s="60"/>
      <c r="O11" s="8"/>
    </row>
    <row r="12" spans="1:17" ht="13.35" customHeight="1" thickBot="1" x14ac:dyDescent="0.3">
      <c r="D12" s="125"/>
      <c r="E12" s="197" t="s">
        <v>80</v>
      </c>
      <c r="F12" s="197"/>
      <c r="G12" s="197" t="s">
        <v>78</v>
      </c>
      <c r="H12" s="197"/>
      <c r="I12" s="8"/>
      <c r="K12" s="8"/>
      <c r="L12" s="60"/>
      <c r="O12" s="8"/>
    </row>
    <row r="13" spans="1:17" ht="17.25" x14ac:dyDescent="0.25">
      <c r="B13" s="9" t="s">
        <v>9</v>
      </c>
      <c r="C13" s="46"/>
      <c r="D13" s="46"/>
      <c r="E13" s="170" t="s">
        <v>81</v>
      </c>
      <c r="F13" s="171" t="s">
        <v>11</v>
      </c>
      <c r="G13" s="10" t="s">
        <v>10</v>
      </c>
      <c r="H13" s="44" t="s">
        <v>11</v>
      </c>
      <c r="I13" s="41" t="s">
        <v>12</v>
      </c>
      <c r="J13" s="11" t="s">
        <v>13</v>
      </c>
    </row>
    <row r="14" spans="1:17" ht="15" customHeight="1" x14ac:dyDescent="0.25">
      <c r="B14" s="45"/>
      <c r="C14" s="61" t="s">
        <v>14</v>
      </c>
      <c r="D14" s="62"/>
      <c r="E14" s="172">
        <f>F14/$E$9</f>
        <v>4.7629254311889042</v>
      </c>
      <c r="F14" s="173">
        <f>'Annuiteetgraafik BIL'!F18+'Annuiteetgraafik BIL lisanduv'!F18</f>
        <v>9306.2800000000007</v>
      </c>
      <c r="G14" s="140">
        <f>H14/$G$9</f>
        <v>4.8289124117891244</v>
      </c>
      <c r="H14" s="141">
        <f t="shared" ref="H14:H21" si="0">F14</f>
        <v>9306.2800000000007</v>
      </c>
      <c r="I14" s="208" t="s">
        <v>15</v>
      </c>
      <c r="J14" s="190"/>
      <c r="K14" s="63"/>
      <c r="O14" s="3"/>
      <c r="P14" s="63"/>
      <c r="Q14" s="64"/>
    </row>
    <row r="15" spans="1:17" ht="15" customHeight="1" x14ac:dyDescent="0.25">
      <c r="B15" s="45"/>
      <c r="C15" s="61" t="s">
        <v>16</v>
      </c>
      <c r="D15" s="62"/>
      <c r="E15" s="172">
        <f t="shared" ref="E15:E21" si="1">F15/$E$9</f>
        <v>4.1588873534981321</v>
      </c>
      <c r="F15" s="173">
        <f>'Annuiteetgraafik INV'!F16</f>
        <v>8126.05</v>
      </c>
      <c r="G15" s="140">
        <f t="shared" ref="G15:G21" si="2">H15/$G$9</f>
        <v>4.216505811540058</v>
      </c>
      <c r="H15" s="141">
        <f t="shared" si="0"/>
        <v>8126.05</v>
      </c>
      <c r="I15" s="209"/>
      <c r="J15" s="191"/>
      <c r="K15" s="63"/>
      <c r="O15" s="3"/>
      <c r="P15" s="63"/>
      <c r="Q15" s="64"/>
    </row>
    <row r="16" spans="1:17" ht="15" customHeight="1" x14ac:dyDescent="0.25">
      <c r="B16" s="45"/>
      <c r="C16" s="61" t="s">
        <v>17</v>
      </c>
      <c r="D16" s="62"/>
      <c r="E16" s="172">
        <f t="shared" si="1"/>
        <v>9.0301448385280716E-2</v>
      </c>
      <c r="F16" s="173">
        <f>'Annuiteetgraafik (Lisa 6.2)'!F15</f>
        <v>176.44</v>
      </c>
      <c r="G16" s="140">
        <f t="shared" si="2"/>
        <v>9.1552511415525117E-2</v>
      </c>
      <c r="H16" s="141">
        <f t="shared" si="0"/>
        <v>176.44</v>
      </c>
      <c r="I16" s="209"/>
      <c r="J16" s="137" t="s">
        <v>18</v>
      </c>
      <c r="K16" s="63"/>
      <c r="O16" s="3"/>
      <c r="P16" s="63"/>
      <c r="Q16" s="64"/>
    </row>
    <row r="17" spans="2:17" ht="15" customHeight="1" x14ac:dyDescent="0.25">
      <c r="B17" s="45"/>
      <c r="C17" s="61" t="s">
        <v>72</v>
      </c>
      <c r="D17" s="62"/>
      <c r="E17" s="172">
        <f t="shared" si="1"/>
        <v>0.99994566503212956</v>
      </c>
      <c r="F17" s="174">
        <f>'Annuiteetgraafik (Lisa 6.3)'!F15</f>
        <v>1953.7938349062781</v>
      </c>
      <c r="G17" s="140">
        <f t="shared" si="2"/>
        <v>1.0137992086479235</v>
      </c>
      <c r="H17" s="142">
        <f t="shared" si="0"/>
        <v>1953.7938349062781</v>
      </c>
      <c r="I17" s="209"/>
      <c r="J17" s="144" t="s">
        <v>73</v>
      </c>
      <c r="K17" s="63"/>
      <c r="O17" s="3"/>
      <c r="P17" s="63"/>
      <c r="Q17" s="64"/>
    </row>
    <row r="18" spans="2:17" ht="15" customHeight="1" x14ac:dyDescent="0.25">
      <c r="B18" s="13">
        <v>400</v>
      </c>
      <c r="C18" s="194" t="s">
        <v>19</v>
      </c>
      <c r="D18" s="195"/>
      <c r="E18" s="172">
        <f t="shared" si="1"/>
        <v>1.7279338758380673</v>
      </c>
      <c r="F18" s="174">
        <v>3376.21</v>
      </c>
      <c r="G18" s="140">
        <f t="shared" si="2"/>
        <v>1.7518731838937318</v>
      </c>
      <c r="H18" s="142">
        <f t="shared" si="0"/>
        <v>3376.21</v>
      </c>
      <c r="I18" s="209"/>
      <c r="J18" s="190"/>
      <c r="K18" s="138"/>
      <c r="O18" s="3"/>
      <c r="P18" s="63"/>
      <c r="Q18" s="64"/>
    </row>
    <row r="19" spans="2:17" x14ac:dyDescent="0.25">
      <c r="B19" s="13">
        <v>100</v>
      </c>
      <c r="C19" s="47" t="s">
        <v>20</v>
      </c>
      <c r="D19" s="48"/>
      <c r="E19" s="172">
        <f t="shared" si="1"/>
        <v>0.34687634986437382</v>
      </c>
      <c r="F19" s="174">
        <v>677.76170000000002</v>
      </c>
      <c r="G19" s="140">
        <f t="shared" si="2"/>
        <v>0.3516820776255708</v>
      </c>
      <c r="H19" s="142">
        <f t="shared" si="0"/>
        <v>677.76170000000002</v>
      </c>
      <c r="I19" s="205" t="s">
        <v>21</v>
      </c>
      <c r="J19" s="199"/>
      <c r="K19" s="138"/>
      <c r="O19" s="3"/>
      <c r="P19" s="63"/>
      <c r="Q19" s="64"/>
    </row>
    <row r="20" spans="2:17" x14ac:dyDescent="0.25">
      <c r="B20" s="13">
        <v>200</v>
      </c>
      <c r="C20" s="12" t="s">
        <v>22</v>
      </c>
      <c r="D20" s="40"/>
      <c r="E20" s="172">
        <f t="shared" si="1"/>
        <v>0.87802860944777106</v>
      </c>
      <c r="F20" s="174">
        <v>1715.5800999999999</v>
      </c>
      <c r="G20" s="140">
        <f t="shared" si="2"/>
        <v>0.89019307804068071</v>
      </c>
      <c r="H20" s="142">
        <f t="shared" si="0"/>
        <v>1715.5800999999999</v>
      </c>
      <c r="I20" s="206"/>
      <c r="J20" s="199"/>
      <c r="K20" s="138"/>
      <c r="O20" s="3"/>
      <c r="P20" s="63"/>
      <c r="Q20" s="64"/>
    </row>
    <row r="21" spans="2:17" x14ac:dyDescent="0.25">
      <c r="B21" s="13">
        <v>500</v>
      </c>
      <c r="C21" s="12" t="s">
        <v>23</v>
      </c>
      <c r="D21" s="40"/>
      <c r="E21" s="172">
        <f t="shared" si="1"/>
        <v>7.5877322278519871E-2</v>
      </c>
      <c r="F21" s="174">
        <v>148.2567</v>
      </c>
      <c r="G21" s="140">
        <f t="shared" si="2"/>
        <v>7.6928549190535489E-2</v>
      </c>
      <c r="H21" s="142">
        <f t="shared" si="0"/>
        <v>148.2567</v>
      </c>
      <c r="I21" s="207"/>
      <c r="J21" s="191"/>
      <c r="K21" s="138"/>
      <c r="O21" s="3"/>
      <c r="P21" s="63"/>
      <c r="Q21" s="64"/>
    </row>
    <row r="22" spans="2:17" x14ac:dyDescent="0.25">
      <c r="B22" s="14"/>
      <c r="C22" s="15" t="s">
        <v>24</v>
      </c>
      <c r="D22" s="15"/>
      <c r="E22" s="175">
        <f t="shared" ref="E22:F22" si="3">SUM(E14:E21)</f>
        <v>13.040776055533179</v>
      </c>
      <c r="F22" s="176">
        <f t="shared" si="3"/>
        <v>25480.372334906278</v>
      </c>
      <c r="G22" s="16">
        <f t="shared" ref="G22:H22" si="4">SUM(G14:G21)</f>
        <v>13.221446832143151</v>
      </c>
      <c r="H22" s="143">
        <f t="shared" si="4"/>
        <v>25480.372334906278</v>
      </c>
      <c r="I22" s="42"/>
      <c r="J22" s="17"/>
      <c r="K22" s="138"/>
      <c r="P22" s="63"/>
      <c r="Q22" s="64"/>
    </row>
    <row r="23" spans="2:17" x14ac:dyDescent="0.25">
      <c r="B23" s="18"/>
      <c r="C23" s="19"/>
      <c r="D23" s="19"/>
      <c r="E23" s="177"/>
      <c r="F23" s="178"/>
      <c r="G23" s="20"/>
      <c r="H23" s="50"/>
      <c r="I23" s="53"/>
      <c r="J23" s="21"/>
      <c r="K23" s="63"/>
      <c r="P23" s="63"/>
      <c r="Q23" s="64"/>
    </row>
    <row r="24" spans="2:17" ht="17.25" x14ac:dyDescent="0.25">
      <c r="B24" s="22" t="s">
        <v>25</v>
      </c>
      <c r="C24" s="15"/>
      <c r="D24" s="15"/>
      <c r="E24" s="179" t="s">
        <v>81</v>
      </c>
      <c r="F24" s="180" t="s">
        <v>11</v>
      </c>
      <c r="G24" s="23" t="s">
        <v>10</v>
      </c>
      <c r="H24" s="49" t="s">
        <v>11</v>
      </c>
      <c r="I24" s="51" t="s">
        <v>12</v>
      </c>
      <c r="J24" s="24" t="s">
        <v>13</v>
      </c>
      <c r="K24" s="63"/>
      <c r="P24" s="63"/>
      <c r="Q24" s="64"/>
    </row>
    <row r="25" spans="2:17" ht="15.75" customHeight="1" x14ac:dyDescent="0.25">
      <c r="B25" s="13">
        <v>300</v>
      </c>
      <c r="C25" s="195" t="s">
        <v>26</v>
      </c>
      <c r="D25" s="196"/>
      <c r="E25" s="119">
        <f>F25/$E$9</f>
        <v>1.6923025231588105</v>
      </c>
      <c r="F25" s="120">
        <v>3306.5898999999999</v>
      </c>
      <c r="G25" s="119">
        <f>H25/$G$9</f>
        <v>1.7157481838937318</v>
      </c>
      <c r="H25" s="120">
        <f>F25</f>
        <v>3306.5898999999999</v>
      </c>
      <c r="I25" s="124" t="s">
        <v>27</v>
      </c>
      <c r="J25" s="200" t="s">
        <v>28</v>
      </c>
      <c r="O25" s="3"/>
      <c r="P25" s="63"/>
      <c r="Q25" s="64"/>
    </row>
    <row r="26" spans="2:17" ht="15" customHeight="1" x14ac:dyDescent="0.25">
      <c r="B26" s="13">
        <v>600</v>
      </c>
      <c r="C26" s="12" t="s">
        <v>29</v>
      </c>
      <c r="D26" s="40"/>
      <c r="E26" s="119"/>
      <c r="F26" s="120"/>
      <c r="G26" s="119"/>
      <c r="H26" s="120"/>
      <c r="I26" s="123"/>
      <c r="J26" s="201"/>
      <c r="K26" s="63"/>
      <c r="O26" s="3"/>
      <c r="P26" s="63"/>
      <c r="Q26" s="64"/>
    </row>
    <row r="27" spans="2:17" ht="15" customHeight="1" x14ac:dyDescent="0.25">
      <c r="B27" s="13"/>
      <c r="C27" s="12">
        <v>610</v>
      </c>
      <c r="D27" s="40" t="s">
        <v>30</v>
      </c>
      <c r="E27" s="119">
        <f>F27/$E$9</f>
        <v>1.3112844360729821</v>
      </c>
      <c r="F27" s="120">
        <v>2562.1186596429998</v>
      </c>
      <c r="G27" s="119">
        <f t="shared" ref="G27:G30" si="5">H27/$G$9</f>
        <v>1.3294513593000206</v>
      </c>
      <c r="H27" s="120">
        <f>F27</f>
        <v>2562.1186596429998</v>
      </c>
      <c r="I27" s="202" t="s">
        <v>31</v>
      </c>
      <c r="J27" s="201"/>
      <c r="K27" s="63"/>
      <c r="O27" s="3"/>
      <c r="P27" s="63"/>
      <c r="Q27" s="64"/>
    </row>
    <row r="28" spans="2:17" x14ac:dyDescent="0.25">
      <c r="B28" s="13"/>
      <c r="C28" s="12">
        <v>620</v>
      </c>
      <c r="D28" s="40" t="s">
        <v>32</v>
      </c>
      <c r="E28" s="119">
        <f>F28/$E$9</f>
        <v>1.0193718840334716</v>
      </c>
      <c r="F28" s="120">
        <v>1991.750724213</v>
      </c>
      <c r="G28" s="119">
        <f t="shared" si="5"/>
        <v>1.0334945642450186</v>
      </c>
      <c r="H28" s="120">
        <f>F28</f>
        <v>1991.750724213</v>
      </c>
      <c r="I28" s="203"/>
      <c r="J28" s="201"/>
      <c r="K28" s="63"/>
      <c r="O28" s="3"/>
      <c r="P28" s="63"/>
      <c r="Q28" s="64"/>
    </row>
    <row r="29" spans="2:17" x14ac:dyDescent="0.25">
      <c r="B29" s="13"/>
      <c r="C29" s="12">
        <v>630</v>
      </c>
      <c r="D29" s="40" t="s">
        <v>33</v>
      </c>
      <c r="E29" s="119">
        <f>F29/$E$9</f>
        <v>3.1821438905778189E-2</v>
      </c>
      <c r="F29" s="120">
        <v>62.175909478000001</v>
      </c>
      <c r="G29" s="119">
        <f t="shared" si="5"/>
        <v>3.226230255188875E-2</v>
      </c>
      <c r="H29" s="120">
        <f>F29</f>
        <v>62.175909478000001</v>
      </c>
      <c r="I29" s="204"/>
      <c r="J29" s="201"/>
      <c r="K29" s="63"/>
      <c r="O29" s="3"/>
      <c r="P29" s="63"/>
      <c r="Q29" s="64"/>
    </row>
    <row r="30" spans="2:17" ht="15.75" customHeight="1" x14ac:dyDescent="0.25">
      <c r="B30" s="13">
        <v>700</v>
      </c>
      <c r="C30" s="195" t="s">
        <v>34</v>
      </c>
      <c r="D30" s="196"/>
      <c r="E30" s="119">
        <f>F30/$E$9</f>
        <v>7.8408516300731868E-2</v>
      </c>
      <c r="F30" s="120">
        <v>153.20240000000001</v>
      </c>
      <c r="G30" s="119">
        <f t="shared" si="5"/>
        <v>7.949481112494812E-2</v>
      </c>
      <c r="H30" s="120">
        <f>F30</f>
        <v>153.20240000000001</v>
      </c>
      <c r="I30" s="118" t="s">
        <v>27</v>
      </c>
      <c r="J30" s="201"/>
      <c r="K30" s="63"/>
      <c r="O30" s="3"/>
      <c r="P30" s="63"/>
      <c r="Q30" s="64"/>
    </row>
    <row r="31" spans="2:17" ht="15" customHeight="1" thickBot="1" x14ac:dyDescent="0.3">
      <c r="B31" s="25"/>
      <c r="C31" s="26" t="s">
        <v>35</v>
      </c>
      <c r="D31" s="26"/>
      <c r="E31" s="121">
        <f t="shared" ref="E31:F31" si="6">SUM(E25:E30)</f>
        <v>4.1331887984717737</v>
      </c>
      <c r="F31" s="122">
        <f t="shared" si="6"/>
        <v>8075.8375933340003</v>
      </c>
      <c r="G31" s="121">
        <f t="shared" ref="G31:H31" si="7">SUM(G25:G30)</f>
        <v>4.190451221115608</v>
      </c>
      <c r="H31" s="122">
        <f t="shared" si="7"/>
        <v>8075.8375933340003</v>
      </c>
      <c r="I31" s="43"/>
      <c r="J31" s="27"/>
      <c r="K31" s="63"/>
      <c r="P31" s="63"/>
      <c r="Q31" s="64"/>
    </row>
    <row r="32" spans="2:17" ht="17.25" customHeight="1" x14ac:dyDescent="0.25">
      <c r="B32" s="28"/>
      <c r="C32" s="8"/>
      <c r="D32" s="8"/>
      <c r="E32" s="181"/>
      <c r="F32" s="182"/>
      <c r="G32" s="166"/>
      <c r="H32" s="167"/>
      <c r="I32" s="31"/>
      <c r="K32" s="63"/>
    </row>
    <row r="33" spans="2:12" ht="15" customHeight="1" x14ac:dyDescent="0.25">
      <c r="B33" s="192" t="s">
        <v>36</v>
      </c>
      <c r="C33" s="192"/>
      <c r="D33" s="192"/>
      <c r="E33" s="183">
        <f t="shared" ref="E33:F33" si="8">E31+E22</f>
        <v>17.173964854004954</v>
      </c>
      <c r="F33" s="184">
        <f t="shared" si="8"/>
        <v>33556.209928240278</v>
      </c>
      <c r="G33" s="29">
        <f t="shared" ref="G33:H33" si="9">G31+G22</f>
        <v>17.41189805325876</v>
      </c>
      <c r="H33" s="30">
        <f t="shared" si="9"/>
        <v>33556.209928240278</v>
      </c>
      <c r="I33" s="31"/>
    </row>
    <row r="34" spans="2:12" x14ac:dyDescent="0.25">
      <c r="B34" s="192" t="s">
        <v>77</v>
      </c>
      <c r="C34" s="192"/>
      <c r="D34" s="32">
        <v>0.22</v>
      </c>
      <c r="E34" s="185">
        <f>E33*D34</f>
        <v>3.7782722678810896</v>
      </c>
      <c r="F34" s="184">
        <f>F33*D34</f>
        <v>7382.3661842128613</v>
      </c>
      <c r="G34" s="105">
        <f>G33*D34</f>
        <v>3.8306175717169273</v>
      </c>
      <c r="H34" s="30">
        <f>H33*D34</f>
        <v>7382.3661842128613</v>
      </c>
    </row>
    <row r="35" spans="2:12" x14ac:dyDescent="0.25">
      <c r="B35" s="8" t="s">
        <v>37</v>
      </c>
      <c r="C35" s="8"/>
      <c r="D35" s="8"/>
      <c r="E35" s="183">
        <f>E34+E33</f>
        <v>20.952237121886043</v>
      </c>
      <c r="F35" s="184">
        <f>F34+F33</f>
        <v>40938.576112453142</v>
      </c>
      <c r="G35" s="29">
        <f>G34+G33</f>
        <v>21.242515624975688</v>
      </c>
      <c r="H35" s="30">
        <f>H34+H33</f>
        <v>40938.576112453142</v>
      </c>
      <c r="I35" s="31"/>
    </row>
    <row r="36" spans="2:12" x14ac:dyDescent="0.25">
      <c r="B36" s="8" t="s">
        <v>38</v>
      </c>
      <c r="C36" s="8"/>
      <c r="D36" s="8"/>
      <c r="E36" s="186" t="s">
        <v>76</v>
      </c>
      <c r="F36" s="184">
        <f>F33*12</f>
        <v>402674.51913888333</v>
      </c>
      <c r="G36" s="33" t="s">
        <v>76</v>
      </c>
      <c r="H36" s="30">
        <f>H33*12</f>
        <v>402674.51913888333</v>
      </c>
      <c r="I36" s="34"/>
      <c r="J36" s="35"/>
    </row>
    <row r="37" spans="2:12" ht="15.75" thickBot="1" x14ac:dyDescent="0.3">
      <c r="B37" s="8" t="s">
        <v>39</v>
      </c>
      <c r="C37" s="8"/>
      <c r="D37" s="8"/>
      <c r="E37" s="187" t="s">
        <v>76</v>
      </c>
      <c r="F37" s="188">
        <f>F35*12</f>
        <v>491262.9133494377</v>
      </c>
      <c r="G37" s="36" t="s">
        <v>76</v>
      </c>
      <c r="H37" s="37">
        <f>H35*12</f>
        <v>491262.9133494377</v>
      </c>
      <c r="I37" s="38"/>
      <c r="J37" s="39"/>
    </row>
    <row r="38" spans="2:12" ht="15.75" x14ac:dyDescent="0.25">
      <c r="B38" s="193"/>
      <c r="C38" s="193"/>
      <c r="D38" s="193"/>
      <c r="E38" s="54"/>
      <c r="F38" s="54"/>
      <c r="G38" s="54"/>
      <c r="H38" s="54"/>
      <c r="I38" s="54"/>
      <c r="J38" s="2"/>
    </row>
    <row r="39" spans="2:12" ht="55.7" customHeight="1" x14ac:dyDescent="0.25">
      <c r="B39" s="198" t="s">
        <v>40</v>
      </c>
      <c r="C39" s="198"/>
      <c r="D39" s="198"/>
      <c r="E39" s="198"/>
      <c r="F39" s="198"/>
      <c r="G39" s="198"/>
      <c r="H39" s="198"/>
      <c r="I39" s="198"/>
      <c r="J39" s="198"/>
      <c r="K39" s="130"/>
      <c r="L39" s="130"/>
    </row>
    <row r="40" spans="2:12" ht="15.75" x14ac:dyDescent="0.25">
      <c r="B40" s="106"/>
      <c r="C40" s="2"/>
      <c r="D40" s="2"/>
      <c r="E40" s="2"/>
      <c r="F40" s="2"/>
      <c r="G40" s="2"/>
      <c r="H40" s="2"/>
      <c r="I40" s="2"/>
      <c r="J40" s="2"/>
    </row>
    <row r="41" spans="2:12" ht="15.75" x14ac:dyDescent="0.25">
      <c r="B41" s="2"/>
      <c r="C41" s="2"/>
      <c r="D41" s="2"/>
      <c r="E41" s="2"/>
      <c r="F41" s="2"/>
      <c r="G41" s="2"/>
      <c r="H41" s="2"/>
      <c r="I41" s="2"/>
      <c r="J41" s="2"/>
    </row>
    <row r="42" spans="2:12" x14ac:dyDescent="0.25">
      <c r="B42" s="8" t="s">
        <v>41</v>
      </c>
      <c r="C42" s="8"/>
      <c r="D42" s="8"/>
      <c r="E42" s="8" t="s">
        <v>42</v>
      </c>
      <c r="G42" s="8"/>
    </row>
    <row r="44" spans="2:12" x14ac:dyDescent="0.25">
      <c r="B44" s="52" t="s">
        <v>43</v>
      </c>
      <c r="C44" s="52"/>
      <c r="D44" s="52"/>
      <c r="E44" s="52" t="s">
        <v>43</v>
      </c>
      <c r="F44" s="52"/>
      <c r="G44" s="52"/>
      <c r="H44" s="52"/>
      <c r="I44" s="52"/>
    </row>
    <row r="45" spans="2:12" ht="15.75" x14ac:dyDescent="0.25">
      <c r="B45" s="2"/>
      <c r="C45" s="2"/>
      <c r="D45" s="2"/>
      <c r="E45" s="2"/>
      <c r="F45" s="2"/>
      <c r="G45" s="2"/>
      <c r="H45" s="2"/>
      <c r="I45" s="2"/>
      <c r="J45" s="2"/>
    </row>
  </sheetData>
  <mergeCells count="16">
    <mergeCell ref="B39:J39"/>
    <mergeCell ref="J18:J21"/>
    <mergeCell ref="J25:J30"/>
    <mergeCell ref="I27:I29"/>
    <mergeCell ref="I19:I21"/>
    <mergeCell ref="I14:I18"/>
    <mergeCell ref="A4:J4"/>
    <mergeCell ref="J14:J15"/>
    <mergeCell ref="B33:D33"/>
    <mergeCell ref="B38:D38"/>
    <mergeCell ref="C18:D18"/>
    <mergeCell ref="C25:D25"/>
    <mergeCell ref="C30:D30"/>
    <mergeCell ref="E12:F12"/>
    <mergeCell ref="B34:C34"/>
    <mergeCell ref="G12:H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7"/>
  <sheetViews>
    <sheetView topLeftCell="A2" workbookViewId="0">
      <selection activeCell="J42" sqref="J42"/>
    </sheetView>
  </sheetViews>
  <sheetFormatPr defaultColWidth="9.42578125" defaultRowHeight="15" x14ac:dyDescent="0.25"/>
  <cols>
    <col min="1" max="1" width="9.42578125" style="79" customWidth="1"/>
    <col min="2" max="2" width="7.5703125" style="79" customWidth="1"/>
    <col min="3" max="3" width="14.5703125" style="79" customWidth="1"/>
    <col min="4" max="4" width="14.42578125" style="79" customWidth="1"/>
    <col min="5" max="7" width="14.5703125" style="79" customWidth="1"/>
    <col min="8" max="8" width="10" style="79" bestFit="1" customWidth="1"/>
    <col min="9" max="10" width="9.42578125" style="79"/>
    <col min="11" max="11" width="11" style="79" customWidth="1"/>
    <col min="12" max="12" width="10.140625" style="79" bestFit="1" customWidth="1"/>
    <col min="13" max="16384" width="9.42578125" style="79"/>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94" t="s">
        <v>2</v>
      </c>
      <c r="L3" s="94" t="s">
        <v>44</v>
      </c>
      <c r="M3" s="95"/>
    </row>
    <row r="4" spans="1:16" ht="21" x14ac:dyDescent="0.35">
      <c r="A4" s="65"/>
      <c r="B4" s="69" t="s">
        <v>45</v>
      </c>
      <c r="C4" s="65"/>
      <c r="D4" s="65"/>
      <c r="E4" s="70"/>
      <c r="F4" s="71"/>
      <c r="G4" s="65"/>
      <c r="K4" s="96" t="s">
        <v>46</v>
      </c>
      <c r="L4" s="97">
        <v>1870.4</v>
      </c>
      <c r="M4" s="98">
        <f>L4/$L$9</f>
        <v>0.82121531436599937</v>
      </c>
      <c r="N4" s="103"/>
      <c r="O4" s="102"/>
    </row>
    <row r="5" spans="1:16" x14ac:dyDescent="0.25">
      <c r="A5" s="65"/>
      <c r="B5" s="65"/>
      <c r="C5" s="65"/>
      <c r="D5" s="65"/>
      <c r="E5" s="65"/>
      <c r="F5" s="71"/>
      <c r="G5" s="65"/>
      <c r="K5" s="96" t="s">
        <v>47</v>
      </c>
      <c r="L5" s="97">
        <v>0</v>
      </c>
      <c r="M5" s="98">
        <f>L5/$L$9</f>
        <v>0</v>
      </c>
      <c r="N5" s="101"/>
      <c r="O5" s="102"/>
    </row>
    <row r="6" spans="1:16" x14ac:dyDescent="0.25">
      <c r="A6" s="65"/>
      <c r="B6" s="72" t="s">
        <v>48</v>
      </c>
      <c r="C6" s="73"/>
      <c r="D6" s="74"/>
      <c r="E6" s="75">
        <v>43846</v>
      </c>
      <c r="F6" s="76"/>
      <c r="G6" s="65"/>
      <c r="K6" s="96" t="s">
        <v>49</v>
      </c>
      <c r="L6" s="97">
        <v>0</v>
      </c>
      <c r="M6" s="98">
        <f>L6/$L$9</f>
        <v>0</v>
      </c>
      <c r="N6" s="90"/>
      <c r="O6" s="90"/>
    </row>
    <row r="7" spans="1:16" x14ac:dyDescent="0.25">
      <c r="A7" s="65"/>
      <c r="B7" s="77" t="s">
        <v>50</v>
      </c>
      <c r="C7" s="78"/>
      <c r="E7" s="80">
        <v>121</v>
      </c>
      <c r="F7" s="81" t="s">
        <v>51</v>
      </c>
      <c r="G7" s="65"/>
      <c r="K7" s="96" t="s">
        <v>52</v>
      </c>
      <c r="L7" s="97">
        <v>0</v>
      </c>
      <c r="M7" s="98">
        <f>L7/$L$9</f>
        <v>0</v>
      </c>
      <c r="N7" s="92"/>
      <c r="O7" s="92"/>
    </row>
    <row r="8" spans="1:16" x14ac:dyDescent="0.25">
      <c r="A8" s="65"/>
      <c r="B8" s="77" t="s">
        <v>53</v>
      </c>
      <c r="C8" s="78"/>
      <c r="D8" s="100">
        <f>E6-16</f>
        <v>43830</v>
      </c>
      <c r="E8" s="104">
        <v>1239846.6799999923</v>
      </c>
      <c r="F8" s="81" t="s">
        <v>54</v>
      </c>
      <c r="G8" s="126"/>
      <c r="K8" s="96" t="s">
        <v>55</v>
      </c>
      <c r="L8" s="97">
        <v>0</v>
      </c>
      <c r="M8" s="98">
        <f>L8/$L$9</f>
        <v>0</v>
      </c>
      <c r="N8" s="92"/>
      <c r="O8" s="92"/>
    </row>
    <row r="9" spans="1:16" x14ac:dyDescent="0.25">
      <c r="A9" s="65"/>
      <c r="B9" s="77" t="s">
        <v>53</v>
      </c>
      <c r="C9" s="78"/>
      <c r="D9" s="100">
        <f>EDATE(D8,E7)</f>
        <v>47514</v>
      </c>
      <c r="E9" s="104">
        <v>319571.4999999922</v>
      </c>
      <c r="F9" s="81" t="s">
        <v>54</v>
      </c>
      <c r="G9" s="65"/>
      <c r="K9" s="99" t="s">
        <v>56</v>
      </c>
      <c r="L9" s="115">
        <v>2277.6</v>
      </c>
      <c r="M9" s="99"/>
      <c r="N9" s="92"/>
      <c r="O9" s="92"/>
    </row>
    <row r="10" spans="1:16" x14ac:dyDescent="0.25">
      <c r="A10" s="65"/>
      <c r="B10" s="77" t="s">
        <v>57</v>
      </c>
      <c r="C10" s="78"/>
      <c r="E10" s="82">
        <f>M4</f>
        <v>0.82121531436599937</v>
      </c>
      <c r="F10" s="81"/>
      <c r="G10" s="65"/>
      <c r="M10" s="93"/>
      <c r="N10" s="93"/>
      <c r="O10" s="93"/>
    </row>
    <row r="11" spans="1:16" x14ac:dyDescent="0.25">
      <c r="A11" s="65"/>
      <c r="B11" s="77" t="s">
        <v>58</v>
      </c>
      <c r="C11" s="78"/>
      <c r="E11" s="104">
        <f>ROUND(E8*E10,2)</f>
        <v>1018181.08</v>
      </c>
      <c r="F11" s="81" t="s">
        <v>54</v>
      </c>
      <c r="G11" s="65"/>
      <c r="H11" s="103"/>
      <c r="M11" s="93"/>
      <c r="N11" s="93"/>
      <c r="O11" s="93"/>
    </row>
    <row r="12" spans="1:16" x14ac:dyDescent="0.25">
      <c r="A12" s="65"/>
      <c r="B12" s="77" t="s">
        <v>59</v>
      </c>
      <c r="C12" s="78"/>
      <c r="E12" s="104">
        <f>ROUND(E9*E10,2)</f>
        <v>262437.01</v>
      </c>
      <c r="F12" s="81" t="s">
        <v>54</v>
      </c>
      <c r="G12" s="65"/>
      <c r="K12" s="91"/>
      <c r="L12" s="91"/>
      <c r="M12" s="92"/>
      <c r="N12" s="92"/>
      <c r="O12" s="92"/>
      <c r="P12" s="93"/>
    </row>
    <row r="13" spans="1:16" x14ac:dyDescent="0.25">
      <c r="A13" s="65"/>
      <c r="B13" s="109" t="s">
        <v>60</v>
      </c>
      <c r="C13" s="107"/>
      <c r="D13" s="108"/>
      <c r="E13" s="136">
        <v>4.7E-2</v>
      </c>
      <c r="F13" s="83"/>
      <c r="G13" s="84"/>
      <c r="K13" s="91"/>
      <c r="L13" s="91"/>
      <c r="M13" s="92"/>
      <c r="N13" s="92"/>
      <c r="O13" s="92"/>
      <c r="P13" s="93"/>
    </row>
    <row r="14" spans="1:16" x14ac:dyDescent="0.25">
      <c r="A14" s="65"/>
      <c r="B14" s="80"/>
      <c r="C14" s="78"/>
      <c r="E14" s="85"/>
      <c r="F14" s="80"/>
      <c r="G14" s="84"/>
      <c r="K14" s="91"/>
      <c r="L14" s="91"/>
      <c r="M14" s="92"/>
      <c r="N14" s="92"/>
      <c r="O14" s="92"/>
      <c r="P14" s="93"/>
    </row>
    <row r="15" spans="1:16" x14ac:dyDescent="0.25">
      <c r="K15" s="91"/>
      <c r="L15" s="91"/>
      <c r="M15" s="92"/>
      <c r="N15" s="92"/>
      <c r="O15" s="92"/>
      <c r="P15" s="93"/>
    </row>
    <row r="16" spans="1:16" ht="15.75" thickBot="1" x14ac:dyDescent="0.3">
      <c r="A16" s="86" t="s">
        <v>61</v>
      </c>
      <c r="B16" s="86" t="s">
        <v>62</v>
      </c>
      <c r="C16" s="86" t="s">
        <v>63</v>
      </c>
      <c r="D16" s="86" t="s">
        <v>64</v>
      </c>
      <c r="E16" s="86" t="s">
        <v>65</v>
      </c>
      <c r="F16" s="86" t="s">
        <v>66</v>
      </c>
      <c r="G16" s="86" t="s">
        <v>67</v>
      </c>
      <c r="K16" s="91"/>
      <c r="L16" s="91"/>
      <c r="M16" s="92"/>
      <c r="N16" s="92"/>
      <c r="O16" s="92"/>
      <c r="P16" s="93"/>
    </row>
    <row r="17" spans="1:16" x14ac:dyDescent="0.25">
      <c r="A17" s="87">
        <f>E6</f>
        <v>43846</v>
      </c>
      <c r="B17" s="78">
        <v>1</v>
      </c>
      <c r="C17" s="71">
        <f>E11</f>
        <v>1018181.08</v>
      </c>
      <c r="D17" s="88">
        <f>ROUND(C17*$E$13/12,2)*15/31</f>
        <v>1929.6193548387098</v>
      </c>
      <c r="E17" s="88">
        <f>PPMT($E$13/12,B17,$E$7,-$E$11,$E$12,0)*15/31</f>
        <v>2368.200811466465</v>
      </c>
      <c r="F17" s="88">
        <f>D17+E17</f>
        <v>4297.820166305175</v>
      </c>
      <c r="G17" s="88">
        <f>C17-E17</f>
        <v>1015812.8791885335</v>
      </c>
      <c r="K17" s="91"/>
      <c r="L17" s="91"/>
      <c r="M17" s="92"/>
      <c r="N17" s="92"/>
      <c r="O17" s="92"/>
      <c r="P17" s="93"/>
    </row>
    <row r="18" spans="1:16" x14ac:dyDescent="0.25">
      <c r="A18" s="87">
        <v>43862</v>
      </c>
      <c r="B18" s="78">
        <v>2</v>
      </c>
      <c r="C18" s="71">
        <f>G17</f>
        <v>1015812.8791885335</v>
      </c>
      <c r="D18" s="88">
        <f t="shared" ref="D18:D81" si="0">ROUND(C18*$E$13/12,2)</f>
        <v>3978.6</v>
      </c>
      <c r="E18" s="88">
        <f>PPMT($E$13/12,B18,$E$7-1,-$C$18,$E$12,0)</f>
        <v>4949.2903430442675</v>
      </c>
      <c r="F18" s="88">
        <f>ROUND(PMT($E$13/12,$E$7-1,-$C$18,$E$12),2)</f>
        <v>8908.58</v>
      </c>
      <c r="G18" s="88">
        <f>C18-E18</f>
        <v>1010863.5888454893</v>
      </c>
      <c r="K18" s="91"/>
      <c r="L18" s="91"/>
      <c r="M18" s="92"/>
      <c r="N18" s="92"/>
      <c r="O18" s="92"/>
      <c r="P18" s="93"/>
    </row>
    <row r="19" spans="1:16" x14ac:dyDescent="0.25">
      <c r="A19" s="87">
        <f>EDATE(A18,1)</f>
        <v>43891</v>
      </c>
      <c r="B19" s="78">
        <v>3</v>
      </c>
      <c r="C19" s="71">
        <f>G18</f>
        <v>1010863.5888454893</v>
      </c>
      <c r="D19" s="88">
        <f t="shared" si="0"/>
        <v>3959.22</v>
      </c>
      <c r="E19" s="88">
        <f t="shared" ref="E19:E82" si="1">PPMT($E$13/12,B19,$E$7-1,-$C$18,$E$12,0)</f>
        <v>4968.6750635545241</v>
      </c>
      <c r="F19" s="88">
        <f t="shared" ref="F19:F82" si="2">ROUND(PMT($E$13/12,$E$7-1,-$C$18,$E$12),2)</f>
        <v>8908.58</v>
      </c>
      <c r="G19" s="88">
        <f t="shared" ref="G19:G75" si="3">C19-E19</f>
        <v>1005894.9137819348</v>
      </c>
      <c r="K19" s="91"/>
      <c r="L19" s="91"/>
      <c r="M19" s="92"/>
      <c r="N19" s="92"/>
      <c r="O19" s="92"/>
      <c r="P19" s="93"/>
    </row>
    <row r="20" spans="1:16" x14ac:dyDescent="0.25">
      <c r="A20" s="87">
        <f t="shared" ref="A20:A83" si="4">EDATE(A19,1)</f>
        <v>43922</v>
      </c>
      <c r="B20" s="78">
        <v>4</v>
      </c>
      <c r="C20" s="71">
        <f t="shared" ref="C20:C75" si="5">G19</f>
        <v>1005894.9137819348</v>
      </c>
      <c r="D20" s="88">
        <f t="shared" si="0"/>
        <v>3939.76</v>
      </c>
      <c r="E20" s="88">
        <f t="shared" si="1"/>
        <v>4988.1357075534452</v>
      </c>
      <c r="F20" s="88">
        <f t="shared" si="2"/>
        <v>8908.58</v>
      </c>
      <c r="G20" s="88">
        <f t="shared" si="3"/>
        <v>1000906.7780743813</v>
      </c>
      <c r="K20" s="91"/>
      <c r="L20" s="91"/>
      <c r="M20" s="92"/>
      <c r="N20" s="92"/>
      <c r="O20" s="92"/>
      <c r="P20" s="93"/>
    </row>
    <row r="21" spans="1:16" x14ac:dyDescent="0.25">
      <c r="A21" s="87">
        <f t="shared" si="4"/>
        <v>43952</v>
      </c>
      <c r="B21" s="78">
        <v>5</v>
      </c>
      <c r="C21" s="71">
        <f t="shared" si="5"/>
        <v>1000906.7780743813</v>
      </c>
      <c r="D21" s="88">
        <f t="shared" si="0"/>
        <v>3920.22</v>
      </c>
      <c r="E21" s="88">
        <f t="shared" si="1"/>
        <v>5007.6725724080297</v>
      </c>
      <c r="F21" s="88">
        <f t="shared" si="2"/>
        <v>8908.58</v>
      </c>
      <c r="G21" s="88">
        <f t="shared" si="3"/>
        <v>995899.1055019733</v>
      </c>
      <c r="K21" s="91"/>
      <c r="L21" s="91"/>
      <c r="M21" s="92"/>
      <c r="N21" s="92"/>
      <c r="O21" s="92"/>
      <c r="P21" s="93"/>
    </row>
    <row r="22" spans="1:16" x14ac:dyDescent="0.25">
      <c r="A22" s="87">
        <f t="shared" si="4"/>
        <v>43983</v>
      </c>
      <c r="B22" s="78">
        <v>6</v>
      </c>
      <c r="C22" s="71">
        <f t="shared" si="5"/>
        <v>995899.1055019733</v>
      </c>
      <c r="D22" s="88">
        <f t="shared" si="0"/>
        <v>3900.6</v>
      </c>
      <c r="E22" s="88">
        <f t="shared" si="1"/>
        <v>5027.2859566499619</v>
      </c>
      <c r="F22" s="88">
        <f t="shared" si="2"/>
        <v>8908.58</v>
      </c>
      <c r="G22" s="88">
        <f t="shared" si="3"/>
        <v>990871.81954532338</v>
      </c>
      <c r="K22" s="91"/>
      <c r="L22" s="91"/>
      <c r="M22" s="92"/>
      <c r="N22" s="92"/>
      <c r="O22" s="92"/>
      <c r="P22" s="93"/>
    </row>
    <row r="23" spans="1:16" x14ac:dyDescent="0.25">
      <c r="A23" s="87">
        <f t="shared" si="4"/>
        <v>44013</v>
      </c>
      <c r="B23" s="78">
        <v>7</v>
      </c>
      <c r="C23" s="71">
        <f t="shared" si="5"/>
        <v>990871.81954532338</v>
      </c>
      <c r="D23" s="88">
        <f t="shared" si="0"/>
        <v>3880.91</v>
      </c>
      <c r="E23" s="88">
        <f t="shared" si="1"/>
        <v>5046.9761599801732</v>
      </c>
      <c r="F23" s="88">
        <f t="shared" si="2"/>
        <v>8908.58</v>
      </c>
      <c r="G23" s="88">
        <f t="shared" si="3"/>
        <v>985824.84338534321</v>
      </c>
      <c r="K23" s="91"/>
      <c r="L23" s="91"/>
      <c r="M23" s="92"/>
      <c r="N23" s="92"/>
      <c r="O23" s="92"/>
      <c r="P23" s="93"/>
    </row>
    <row r="24" spans="1:16" x14ac:dyDescent="0.25">
      <c r="A24" s="87">
        <f>EDATE(A23,1)</f>
        <v>44044</v>
      </c>
      <c r="B24" s="78">
        <v>8</v>
      </c>
      <c r="C24" s="71">
        <f t="shared" si="5"/>
        <v>985824.84338534321</v>
      </c>
      <c r="D24" s="88">
        <f t="shared" si="0"/>
        <v>3861.15</v>
      </c>
      <c r="E24" s="88">
        <f t="shared" si="1"/>
        <v>5066.7434832734298</v>
      </c>
      <c r="F24" s="88">
        <f t="shared" si="2"/>
        <v>8908.58</v>
      </c>
      <c r="G24" s="88">
        <f t="shared" si="3"/>
        <v>980758.09990206978</v>
      </c>
      <c r="K24" s="91"/>
      <c r="L24" s="91"/>
      <c r="M24" s="92"/>
      <c r="N24" s="92"/>
      <c r="O24" s="92"/>
      <c r="P24" s="93"/>
    </row>
    <row r="25" spans="1:16" x14ac:dyDescent="0.25">
      <c r="A25" s="87">
        <f t="shared" si="4"/>
        <v>44075</v>
      </c>
      <c r="B25" s="78">
        <v>9</v>
      </c>
      <c r="C25" s="71">
        <f t="shared" si="5"/>
        <v>980758.09990206978</v>
      </c>
      <c r="D25" s="88">
        <f t="shared" si="0"/>
        <v>3841.3</v>
      </c>
      <c r="E25" s="88">
        <f t="shared" si="1"/>
        <v>5086.5882285829166</v>
      </c>
      <c r="F25" s="88">
        <f t="shared" si="2"/>
        <v>8908.58</v>
      </c>
      <c r="G25" s="88">
        <f t="shared" si="3"/>
        <v>975671.51167348691</v>
      </c>
      <c r="K25" s="91"/>
      <c r="L25" s="91"/>
      <c r="M25" s="92"/>
      <c r="N25" s="92"/>
      <c r="O25" s="92"/>
      <c r="P25" s="93"/>
    </row>
    <row r="26" spans="1:16" x14ac:dyDescent="0.25">
      <c r="A26" s="87">
        <f t="shared" si="4"/>
        <v>44105</v>
      </c>
      <c r="B26" s="78">
        <v>10</v>
      </c>
      <c r="C26" s="71">
        <f t="shared" si="5"/>
        <v>975671.51167348691</v>
      </c>
      <c r="D26" s="88">
        <f t="shared" si="0"/>
        <v>3821.38</v>
      </c>
      <c r="E26" s="88">
        <f t="shared" si="1"/>
        <v>5106.5106991448674</v>
      </c>
      <c r="F26" s="88">
        <f t="shared" si="2"/>
        <v>8908.58</v>
      </c>
      <c r="G26" s="88">
        <f t="shared" si="3"/>
        <v>970565.00097434199</v>
      </c>
      <c r="K26" s="91"/>
      <c r="L26" s="91"/>
      <c r="M26" s="92"/>
      <c r="N26" s="92"/>
      <c r="O26" s="92"/>
      <c r="P26" s="93"/>
    </row>
    <row r="27" spans="1:16" x14ac:dyDescent="0.25">
      <c r="A27" s="87">
        <f t="shared" si="4"/>
        <v>44136</v>
      </c>
      <c r="B27" s="78">
        <v>11</v>
      </c>
      <c r="C27" s="71">
        <f t="shared" si="5"/>
        <v>970565.00097434199</v>
      </c>
      <c r="D27" s="88">
        <f t="shared" si="0"/>
        <v>3801.38</v>
      </c>
      <c r="E27" s="88">
        <f t="shared" si="1"/>
        <v>5126.5111993831842</v>
      </c>
      <c r="F27" s="88">
        <f t="shared" si="2"/>
        <v>8908.58</v>
      </c>
      <c r="G27" s="88">
        <f t="shared" si="3"/>
        <v>965438.48977495881</v>
      </c>
    </row>
    <row r="28" spans="1:16" x14ac:dyDescent="0.25">
      <c r="A28" s="87">
        <f t="shared" si="4"/>
        <v>44166</v>
      </c>
      <c r="B28" s="78">
        <v>12</v>
      </c>
      <c r="C28" s="71">
        <f t="shared" si="5"/>
        <v>965438.48977495881</v>
      </c>
      <c r="D28" s="88">
        <f t="shared" si="0"/>
        <v>3781.3</v>
      </c>
      <c r="E28" s="88">
        <f t="shared" si="1"/>
        <v>5146.590034914102</v>
      </c>
      <c r="F28" s="88">
        <f t="shared" si="2"/>
        <v>8908.58</v>
      </c>
      <c r="G28" s="88">
        <f t="shared" si="3"/>
        <v>960291.89974004473</v>
      </c>
    </row>
    <row r="29" spans="1:16" x14ac:dyDescent="0.25">
      <c r="A29" s="87">
        <f t="shared" si="4"/>
        <v>44197</v>
      </c>
      <c r="B29" s="78">
        <v>13</v>
      </c>
      <c r="C29" s="71">
        <f t="shared" si="5"/>
        <v>960291.89974004473</v>
      </c>
      <c r="D29" s="88">
        <f t="shared" si="0"/>
        <v>3761.14</v>
      </c>
      <c r="E29" s="88">
        <f t="shared" si="1"/>
        <v>5166.747512550849</v>
      </c>
      <c r="F29" s="88">
        <f t="shared" si="2"/>
        <v>8908.58</v>
      </c>
      <c r="G29" s="88">
        <f t="shared" si="3"/>
        <v>955125.15222749393</v>
      </c>
    </row>
    <row r="30" spans="1:16" x14ac:dyDescent="0.25">
      <c r="A30" s="87">
        <f t="shared" si="4"/>
        <v>44228</v>
      </c>
      <c r="B30" s="78">
        <v>14</v>
      </c>
      <c r="C30" s="71">
        <f t="shared" si="5"/>
        <v>955125.15222749393</v>
      </c>
      <c r="D30" s="88">
        <f t="shared" si="0"/>
        <v>3740.91</v>
      </c>
      <c r="E30" s="88">
        <f t="shared" si="1"/>
        <v>5186.9839403083406</v>
      </c>
      <c r="F30" s="88">
        <f t="shared" si="2"/>
        <v>8908.58</v>
      </c>
      <c r="G30" s="88">
        <f t="shared" si="3"/>
        <v>949938.1682871856</v>
      </c>
    </row>
    <row r="31" spans="1:16" x14ac:dyDescent="0.25">
      <c r="A31" s="87">
        <f t="shared" si="4"/>
        <v>44256</v>
      </c>
      <c r="B31" s="78">
        <v>15</v>
      </c>
      <c r="C31" s="71">
        <f t="shared" si="5"/>
        <v>949938.1682871856</v>
      </c>
      <c r="D31" s="88">
        <f t="shared" si="0"/>
        <v>3720.59</v>
      </c>
      <c r="E31" s="88">
        <f t="shared" si="1"/>
        <v>5207.2996274078805</v>
      </c>
      <c r="F31" s="88">
        <f t="shared" si="2"/>
        <v>8908.58</v>
      </c>
      <c r="G31" s="88">
        <f t="shared" si="3"/>
        <v>944730.86865977768</v>
      </c>
    </row>
    <row r="32" spans="1:16" x14ac:dyDescent="0.25">
      <c r="A32" s="87">
        <f t="shared" si="4"/>
        <v>44287</v>
      </c>
      <c r="B32" s="78">
        <v>16</v>
      </c>
      <c r="C32" s="71">
        <f t="shared" si="5"/>
        <v>944730.86865977768</v>
      </c>
      <c r="D32" s="88">
        <f t="shared" si="0"/>
        <v>3700.2</v>
      </c>
      <c r="E32" s="88">
        <f t="shared" si="1"/>
        <v>5227.6948842818947</v>
      </c>
      <c r="F32" s="88">
        <f t="shared" si="2"/>
        <v>8908.58</v>
      </c>
      <c r="G32" s="88">
        <f t="shared" si="3"/>
        <v>939503.17377549584</v>
      </c>
    </row>
    <row r="33" spans="1:7" x14ac:dyDescent="0.25">
      <c r="A33" s="87">
        <f t="shared" si="4"/>
        <v>44317</v>
      </c>
      <c r="B33" s="78">
        <v>17</v>
      </c>
      <c r="C33" s="71">
        <f t="shared" si="5"/>
        <v>939503.17377549584</v>
      </c>
      <c r="D33" s="88">
        <f t="shared" si="0"/>
        <v>3679.72</v>
      </c>
      <c r="E33" s="88">
        <f t="shared" si="1"/>
        <v>5248.1700225786653</v>
      </c>
      <c r="F33" s="88">
        <f t="shared" si="2"/>
        <v>8908.58</v>
      </c>
      <c r="G33" s="88">
        <f t="shared" si="3"/>
        <v>934255.00375291717</v>
      </c>
    </row>
    <row r="34" spans="1:7" x14ac:dyDescent="0.25">
      <c r="A34" s="87">
        <f t="shared" si="4"/>
        <v>44348</v>
      </c>
      <c r="B34" s="78">
        <v>18</v>
      </c>
      <c r="C34" s="71">
        <f t="shared" si="5"/>
        <v>934255.00375291717</v>
      </c>
      <c r="D34" s="88">
        <f t="shared" si="0"/>
        <v>3659.17</v>
      </c>
      <c r="E34" s="88">
        <f t="shared" si="1"/>
        <v>5268.7253551670983</v>
      </c>
      <c r="F34" s="88">
        <f t="shared" si="2"/>
        <v>8908.58</v>
      </c>
      <c r="G34" s="88">
        <f t="shared" si="3"/>
        <v>928986.27839775011</v>
      </c>
    </row>
    <row r="35" spans="1:7" x14ac:dyDescent="0.25">
      <c r="A35" s="87">
        <f t="shared" si="4"/>
        <v>44378</v>
      </c>
      <c r="B35" s="78">
        <v>19</v>
      </c>
      <c r="C35" s="71">
        <f t="shared" si="5"/>
        <v>928986.27839775011</v>
      </c>
      <c r="D35" s="88">
        <f t="shared" si="0"/>
        <v>3638.53</v>
      </c>
      <c r="E35" s="88">
        <f t="shared" si="1"/>
        <v>5289.3611961415036</v>
      </c>
      <c r="F35" s="88">
        <f t="shared" si="2"/>
        <v>8908.58</v>
      </c>
      <c r="G35" s="88">
        <f t="shared" si="3"/>
        <v>923696.91720160865</v>
      </c>
    </row>
    <row r="36" spans="1:7" x14ac:dyDescent="0.25">
      <c r="A36" s="87">
        <f t="shared" si="4"/>
        <v>44409</v>
      </c>
      <c r="B36" s="78">
        <v>20</v>
      </c>
      <c r="C36" s="71">
        <f t="shared" si="5"/>
        <v>923696.91720160865</v>
      </c>
      <c r="D36" s="88">
        <f t="shared" si="0"/>
        <v>3617.81</v>
      </c>
      <c r="E36" s="88">
        <f t="shared" si="1"/>
        <v>5310.0778608263909</v>
      </c>
      <c r="F36" s="88">
        <f t="shared" si="2"/>
        <v>8908.58</v>
      </c>
      <c r="G36" s="88">
        <f t="shared" si="3"/>
        <v>918386.83934078226</v>
      </c>
    </row>
    <row r="37" spans="1:7" x14ac:dyDescent="0.25">
      <c r="A37" s="87">
        <f t="shared" si="4"/>
        <v>44440</v>
      </c>
      <c r="B37" s="78">
        <v>21</v>
      </c>
      <c r="C37" s="71">
        <f t="shared" si="5"/>
        <v>918386.83934078226</v>
      </c>
      <c r="D37" s="88">
        <f t="shared" si="0"/>
        <v>3597.02</v>
      </c>
      <c r="E37" s="88">
        <f t="shared" si="1"/>
        <v>5330.8756657812946</v>
      </c>
      <c r="F37" s="88">
        <f t="shared" si="2"/>
        <v>8908.58</v>
      </c>
      <c r="G37" s="88">
        <f t="shared" si="3"/>
        <v>913055.96367500094</v>
      </c>
    </row>
    <row r="38" spans="1:7" x14ac:dyDescent="0.25">
      <c r="A38" s="87">
        <f t="shared" si="4"/>
        <v>44470</v>
      </c>
      <c r="B38" s="78">
        <v>22</v>
      </c>
      <c r="C38" s="71">
        <f t="shared" si="5"/>
        <v>913055.96367500094</v>
      </c>
      <c r="D38" s="88">
        <f t="shared" si="0"/>
        <v>3576.14</v>
      </c>
      <c r="E38" s="88">
        <f t="shared" si="1"/>
        <v>5351.7549288056043</v>
      </c>
      <c r="F38" s="88">
        <f t="shared" si="2"/>
        <v>8908.58</v>
      </c>
      <c r="G38" s="88">
        <f t="shared" si="3"/>
        <v>907704.20874619531</v>
      </c>
    </row>
    <row r="39" spans="1:7" x14ac:dyDescent="0.25">
      <c r="A39" s="87">
        <f t="shared" si="4"/>
        <v>44501</v>
      </c>
      <c r="B39" s="78">
        <v>23</v>
      </c>
      <c r="C39" s="71">
        <f t="shared" si="5"/>
        <v>907704.20874619531</v>
      </c>
      <c r="D39" s="88">
        <f t="shared" si="0"/>
        <v>3555.17</v>
      </c>
      <c r="E39" s="88">
        <f t="shared" si="1"/>
        <v>5372.7159689434257</v>
      </c>
      <c r="F39" s="88">
        <f t="shared" si="2"/>
        <v>8908.58</v>
      </c>
      <c r="G39" s="88">
        <f t="shared" si="3"/>
        <v>902331.49277725187</v>
      </c>
    </row>
    <row r="40" spans="1:7" x14ac:dyDescent="0.25">
      <c r="A40" s="87">
        <f t="shared" si="4"/>
        <v>44531</v>
      </c>
      <c r="B40" s="78">
        <v>24</v>
      </c>
      <c r="C40" s="71">
        <f t="shared" si="5"/>
        <v>902331.49277725187</v>
      </c>
      <c r="D40" s="88">
        <f t="shared" si="0"/>
        <v>3534.13</v>
      </c>
      <c r="E40" s="88">
        <f t="shared" si="1"/>
        <v>5393.7591064884546</v>
      </c>
      <c r="F40" s="88">
        <f t="shared" si="2"/>
        <v>8908.58</v>
      </c>
      <c r="G40" s="88">
        <f t="shared" si="3"/>
        <v>896937.73367076344</v>
      </c>
    </row>
    <row r="41" spans="1:7" x14ac:dyDescent="0.25">
      <c r="A41" s="87">
        <f t="shared" si="4"/>
        <v>44562</v>
      </c>
      <c r="B41" s="78">
        <v>25</v>
      </c>
      <c r="C41" s="71">
        <f t="shared" si="5"/>
        <v>896937.73367076344</v>
      </c>
      <c r="D41" s="88">
        <f t="shared" si="0"/>
        <v>3513.01</v>
      </c>
      <c r="E41" s="88">
        <f t="shared" si="1"/>
        <v>5414.8846629888676</v>
      </c>
      <c r="F41" s="88">
        <f t="shared" si="2"/>
        <v>8908.58</v>
      </c>
      <c r="G41" s="88">
        <f t="shared" si="3"/>
        <v>891522.84900777461</v>
      </c>
    </row>
    <row r="42" spans="1:7" x14ac:dyDescent="0.25">
      <c r="A42" s="87">
        <f t="shared" si="4"/>
        <v>44593</v>
      </c>
      <c r="B42" s="78">
        <v>26</v>
      </c>
      <c r="C42" s="71">
        <f t="shared" si="5"/>
        <v>891522.84900777461</v>
      </c>
      <c r="D42" s="88">
        <f t="shared" si="0"/>
        <v>3491.8</v>
      </c>
      <c r="E42" s="88">
        <f t="shared" si="1"/>
        <v>5436.0929612522395</v>
      </c>
      <c r="F42" s="88">
        <f t="shared" si="2"/>
        <v>8908.58</v>
      </c>
      <c r="G42" s="88">
        <f t="shared" si="3"/>
        <v>886086.75604652241</v>
      </c>
    </row>
    <row r="43" spans="1:7" x14ac:dyDescent="0.25">
      <c r="A43" s="87">
        <f t="shared" si="4"/>
        <v>44621</v>
      </c>
      <c r="B43" s="78">
        <v>27</v>
      </c>
      <c r="C43" s="71">
        <f t="shared" si="5"/>
        <v>886086.75604652241</v>
      </c>
      <c r="D43" s="88">
        <f t="shared" si="0"/>
        <v>3470.51</v>
      </c>
      <c r="E43" s="88">
        <f t="shared" si="1"/>
        <v>5457.3843253504774</v>
      </c>
      <c r="F43" s="88">
        <f t="shared" si="2"/>
        <v>8908.58</v>
      </c>
      <c r="G43" s="88">
        <f t="shared" si="3"/>
        <v>880629.37172117189</v>
      </c>
    </row>
    <row r="44" spans="1:7" x14ac:dyDescent="0.25">
      <c r="A44" s="87">
        <f t="shared" si="4"/>
        <v>44652</v>
      </c>
      <c r="B44" s="78">
        <v>28</v>
      </c>
      <c r="C44" s="71">
        <f t="shared" si="5"/>
        <v>880629.37172117189</v>
      </c>
      <c r="D44" s="88">
        <f t="shared" si="0"/>
        <v>3449.13</v>
      </c>
      <c r="E44" s="88">
        <f t="shared" si="1"/>
        <v>5478.7590806247681</v>
      </c>
      <c r="F44" s="88">
        <f t="shared" si="2"/>
        <v>8908.58</v>
      </c>
      <c r="G44" s="88">
        <f t="shared" si="3"/>
        <v>875150.6126405471</v>
      </c>
    </row>
    <row r="45" spans="1:7" x14ac:dyDescent="0.25">
      <c r="A45" s="87">
        <f t="shared" si="4"/>
        <v>44682</v>
      </c>
      <c r="B45" s="78">
        <v>29</v>
      </c>
      <c r="C45" s="71">
        <f t="shared" si="5"/>
        <v>875150.6126405471</v>
      </c>
      <c r="D45" s="88">
        <f t="shared" si="0"/>
        <v>3427.67</v>
      </c>
      <c r="E45" s="88">
        <f t="shared" si="1"/>
        <v>5500.2175536905488</v>
      </c>
      <c r="F45" s="88">
        <f t="shared" si="2"/>
        <v>8908.58</v>
      </c>
      <c r="G45" s="88">
        <f t="shared" si="3"/>
        <v>869650.39508685656</v>
      </c>
    </row>
    <row r="46" spans="1:7" x14ac:dyDescent="0.25">
      <c r="A46" s="87">
        <f t="shared" si="4"/>
        <v>44713</v>
      </c>
      <c r="B46" s="78">
        <v>30</v>
      </c>
      <c r="C46" s="71">
        <f t="shared" si="5"/>
        <v>869650.39508685656</v>
      </c>
      <c r="D46" s="88">
        <f t="shared" si="0"/>
        <v>3406.13</v>
      </c>
      <c r="E46" s="88">
        <f t="shared" si="1"/>
        <v>5521.7600724425029</v>
      </c>
      <c r="F46" s="88">
        <f t="shared" si="2"/>
        <v>8908.58</v>
      </c>
      <c r="G46" s="88">
        <f t="shared" si="3"/>
        <v>864128.63501441409</v>
      </c>
    </row>
    <row r="47" spans="1:7" x14ac:dyDescent="0.25">
      <c r="A47" s="87">
        <f t="shared" si="4"/>
        <v>44743</v>
      </c>
      <c r="B47" s="78">
        <v>31</v>
      </c>
      <c r="C47" s="71">
        <f t="shared" si="5"/>
        <v>864128.63501441409</v>
      </c>
      <c r="D47" s="88">
        <f t="shared" si="0"/>
        <v>3384.5</v>
      </c>
      <c r="E47" s="88">
        <f t="shared" si="1"/>
        <v>5543.3869660595692</v>
      </c>
      <c r="F47" s="88">
        <f t="shared" si="2"/>
        <v>8908.58</v>
      </c>
      <c r="G47" s="88">
        <f t="shared" si="3"/>
        <v>858585.24804835452</v>
      </c>
    </row>
    <row r="48" spans="1:7" x14ac:dyDescent="0.25">
      <c r="A48" s="87">
        <f t="shared" si="4"/>
        <v>44774</v>
      </c>
      <c r="B48" s="78">
        <v>32</v>
      </c>
      <c r="C48" s="71">
        <f t="shared" si="5"/>
        <v>858585.24804835452</v>
      </c>
      <c r="D48" s="88">
        <f t="shared" si="0"/>
        <v>3362.79</v>
      </c>
      <c r="E48" s="88">
        <f t="shared" si="1"/>
        <v>5565.0985650099692</v>
      </c>
      <c r="F48" s="88">
        <f t="shared" si="2"/>
        <v>8908.58</v>
      </c>
      <c r="G48" s="88">
        <f t="shared" si="3"/>
        <v>853020.14948334452</v>
      </c>
    </row>
    <row r="49" spans="1:7" x14ac:dyDescent="0.25">
      <c r="A49" s="87">
        <f t="shared" si="4"/>
        <v>44805</v>
      </c>
      <c r="B49" s="78">
        <v>33</v>
      </c>
      <c r="C49" s="71">
        <f t="shared" si="5"/>
        <v>853020.14948334452</v>
      </c>
      <c r="D49" s="88">
        <f t="shared" si="0"/>
        <v>3341</v>
      </c>
      <c r="E49" s="88">
        <f t="shared" si="1"/>
        <v>5586.8952010562589</v>
      </c>
      <c r="F49" s="88">
        <f t="shared" si="2"/>
        <v>8908.58</v>
      </c>
      <c r="G49" s="88">
        <f t="shared" si="3"/>
        <v>847433.25428228825</v>
      </c>
    </row>
    <row r="50" spans="1:7" x14ac:dyDescent="0.25">
      <c r="A50" s="87">
        <f t="shared" si="4"/>
        <v>44835</v>
      </c>
      <c r="B50" s="78">
        <v>34</v>
      </c>
      <c r="C50" s="71">
        <f t="shared" si="5"/>
        <v>847433.25428228825</v>
      </c>
      <c r="D50" s="88">
        <f t="shared" si="0"/>
        <v>3319.11</v>
      </c>
      <c r="E50" s="88">
        <f t="shared" si="1"/>
        <v>5608.7772072603957</v>
      </c>
      <c r="F50" s="88">
        <f t="shared" si="2"/>
        <v>8908.58</v>
      </c>
      <c r="G50" s="88">
        <f t="shared" si="3"/>
        <v>841824.47707502788</v>
      </c>
    </row>
    <row r="51" spans="1:7" x14ac:dyDescent="0.25">
      <c r="A51" s="87">
        <f t="shared" si="4"/>
        <v>44866</v>
      </c>
      <c r="B51" s="78">
        <v>35</v>
      </c>
      <c r="C51" s="71">
        <f t="shared" si="5"/>
        <v>841824.47707502788</v>
      </c>
      <c r="D51" s="88">
        <f t="shared" si="0"/>
        <v>3297.15</v>
      </c>
      <c r="E51" s="88">
        <f t="shared" si="1"/>
        <v>5630.7449179888317</v>
      </c>
      <c r="F51" s="88">
        <f t="shared" si="2"/>
        <v>8908.58</v>
      </c>
      <c r="G51" s="88">
        <f t="shared" si="3"/>
        <v>836193.73215703911</v>
      </c>
    </row>
    <row r="52" spans="1:7" x14ac:dyDescent="0.25">
      <c r="A52" s="87">
        <f t="shared" si="4"/>
        <v>44896</v>
      </c>
      <c r="B52" s="78">
        <v>36</v>
      </c>
      <c r="C52" s="71">
        <f t="shared" si="5"/>
        <v>836193.73215703911</v>
      </c>
      <c r="D52" s="88">
        <f t="shared" si="0"/>
        <v>3275.09</v>
      </c>
      <c r="E52" s="88">
        <f t="shared" si="1"/>
        <v>5652.7986689176214</v>
      </c>
      <c r="F52" s="88">
        <f t="shared" si="2"/>
        <v>8908.58</v>
      </c>
      <c r="G52" s="88">
        <f t="shared" si="3"/>
        <v>830540.93348812149</v>
      </c>
    </row>
    <row r="53" spans="1:7" x14ac:dyDescent="0.25">
      <c r="A53" s="87">
        <f t="shared" si="4"/>
        <v>44927</v>
      </c>
      <c r="B53" s="78">
        <v>37</v>
      </c>
      <c r="C53" s="71">
        <f t="shared" si="5"/>
        <v>830540.93348812149</v>
      </c>
      <c r="D53" s="88">
        <f t="shared" si="0"/>
        <v>3252.95</v>
      </c>
      <c r="E53" s="88">
        <f t="shared" si="1"/>
        <v>5674.9387970375492</v>
      </c>
      <c r="F53" s="88">
        <f t="shared" si="2"/>
        <v>8908.58</v>
      </c>
      <c r="G53" s="88">
        <f t="shared" si="3"/>
        <v>824865.99469108391</v>
      </c>
    </row>
    <row r="54" spans="1:7" x14ac:dyDescent="0.25">
      <c r="A54" s="87">
        <f t="shared" si="4"/>
        <v>44958</v>
      </c>
      <c r="B54" s="78">
        <v>38</v>
      </c>
      <c r="C54" s="71">
        <f t="shared" si="5"/>
        <v>824865.99469108391</v>
      </c>
      <c r="D54" s="88">
        <f t="shared" si="0"/>
        <v>3230.73</v>
      </c>
      <c r="E54" s="88">
        <f t="shared" si="1"/>
        <v>5697.1656406592792</v>
      </c>
      <c r="F54" s="88">
        <f t="shared" si="2"/>
        <v>8908.58</v>
      </c>
      <c r="G54" s="88">
        <f t="shared" si="3"/>
        <v>819168.82905042463</v>
      </c>
    </row>
    <row r="55" spans="1:7" x14ac:dyDescent="0.25">
      <c r="A55" s="87">
        <f t="shared" si="4"/>
        <v>44986</v>
      </c>
      <c r="B55" s="78">
        <v>39</v>
      </c>
      <c r="C55" s="71">
        <f t="shared" si="5"/>
        <v>819168.82905042463</v>
      </c>
      <c r="D55" s="88">
        <f t="shared" si="0"/>
        <v>3208.41</v>
      </c>
      <c r="E55" s="88">
        <f t="shared" si="1"/>
        <v>5719.4795394185285</v>
      </c>
      <c r="F55" s="88">
        <f t="shared" si="2"/>
        <v>8908.58</v>
      </c>
      <c r="G55" s="88">
        <f t="shared" si="3"/>
        <v>813449.34951100615</v>
      </c>
    </row>
    <row r="56" spans="1:7" x14ac:dyDescent="0.25">
      <c r="A56" s="87">
        <f t="shared" si="4"/>
        <v>45017</v>
      </c>
      <c r="B56" s="78">
        <v>40</v>
      </c>
      <c r="C56" s="71">
        <f t="shared" si="5"/>
        <v>813449.34951100615</v>
      </c>
      <c r="D56" s="88">
        <f t="shared" si="0"/>
        <v>3186.01</v>
      </c>
      <c r="E56" s="88">
        <f t="shared" si="1"/>
        <v>5741.8808342812508</v>
      </c>
      <c r="F56" s="88">
        <f t="shared" si="2"/>
        <v>8908.58</v>
      </c>
      <c r="G56" s="88">
        <f t="shared" si="3"/>
        <v>807707.46867672494</v>
      </c>
    </row>
    <row r="57" spans="1:7" x14ac:dyDescent="0.25">
      <c r="A57" s="87">
        <f t="shared" si="4"/>
        <v>45047</v>
      </c>
      <c r="B57" s="78">
        <v>41</v>
      </c>
      <c r="C57" s="71">
        <f t="shared" si="5"/>
        <v>807707.46867672494</v>
      </c>
      <c r="D57" s="88">
        <f t="shared" si="0"/>
        <v>3163.52</v>
      </c>
      <c r="E57" s="88">
        <f t="shared" si="1"/>
        <v>5764.3698675488522</v>
      </c>
      <c r="F57" s="88">
        <f t="shared" si="2"/>
        <v>8908.58</v>
      </c>
      <c r="G57" s="88">
        <f t="shared" si="3"/>
        <v>801943.09880917612</v>
      </c>
    </row>
    <row r="58" spans="1:7" x14ac:dyDescent="0.25">
      <c r="A58" s="87">
        <f t="shared" si="4"/>
        <v>45078</v>
      </c>
      <c r="B58" s="78">
        <v>42</v>
      </c>
      <c r="C58" s="71">
        <f t="shared" si="5"/>
        <v>801943.09880917612</v>
      </c>
      <c r="D58" s="88">
        <f t="shared" si="0"/>
        <v>3140.94</v>
      </c>
      <c r="E58" s="88">
        <f t="shared" si="1"/>
        <v>5786.9469828634183</v>
      </c>
      <c r="F58" s="88">
        <f t="shared" si="2"/>
        <v>8908.58</v>
      </c>
      <c r="G58" s="88">
        <f t="shared" si="3"/>
        <v>796156.15182631265</v>
      </c>
    </row>
    <row r="59" spans="1:7" x14ac:dyDescent="0.25">
      <c r="A59" s="87">
        <f t="shared" si="4"/>
        <v>45108</v>
      </c>
      <c r="B59" s="78">
        <v>43</v>
      </c>
      <c r="C59" s="71">
        <f t="shared" si="5"/>
        <v>796156.15182631265</v>
      </c>
      <c r="D59" s="88">
        <f t="shared" si="0"/>
        <v>3118.28</v>
      </c>
      <c r="E59" s="88">
        <f t="shared" si="1"/>
        <v>5809.6125252129677</v>
      </c>
      <c r="F59" s="88">
        <f t="shared" si="2"/>
        <v>8908.58</v>
      </c>
      <c r="G59" s="88">
        <f t="shared" si="3"/>
        <v>790346.53930109972</v>
      </c>
    </row>
    <row r="60" spans="1:7" x14ac:dyDescent="0.25">
      <c r="A60" s="87">
        <f t="shared" si="4"/>
        <v>45139</v>
      </c>
      <c r="B60" s="78">
        <v>44</v>
      </c>
      <c r="C60" s="71">
        <f t="shared" si="5"/>
        <v>790346.53930109972</v>
      </c>
      <c r="D60" s="88">
        <f t="shared" si="0"/>
        <v>3095.52</v>
      </c>
      <c r="E60" s="88">
        <f t="shared" si="1"/>
        <v>5832.3668409367174</v>
      </c>
      <c r="F60" s="88">
        <f t="shared" si="2"/>
        <v>8908.58</v>
      </c>
      <c r="G60" s="88">
        <f t="shared" si="3"/>
        <v>784514.17246016301</v>
      </c>
    </row>
    <row r="61" spans="1:7" x14ac:dyDescent="0.25">
      <c r="A61" s="87">
        <f t="shared" si="4"/>
        <v>45170</v>
      </c>
      <c r="B61" s="78">
        <v>45</v>
      </c>
      <c r="C61" s="71">
        <f t="shared" si="5"/>
        <v>784514.17246016301</v>
      </c>
      <c r="D61" s="88">
        <f t="shared" si="0"/>
        <v>3072.68</v>
      </c>
      <c r="E61" s="88">
        <f t="shared" si="1"/>
        <v>5855.2102777303862</v>
      </c>
      <c r="F61" s="88">
        <f t="shared" si="2"/>
        <v>8908.58</v>
      </c>
      <c r="G61" s="88">
        <f t="shared" si="3"/>
        <v>778658.96218243265</v>
      </c>
    </row>
    <row r="62" spans="1:7" x14ac:dyDescent="0.25">
      <c r="A62" s="87">
        <f t="shared" si="4"/>
        <v>45200</v>
      </c>
      <c r="B62" s="78">
        <v>46</v>
      </c>
      <c r="C62" s="71">
        <f t="shared" si="5"/>
        <v>778658.96218243265</v>
      </c>
      <c r="D62" s="88">
        <f t="shared" si="0"/>
        <v>3049.75</v>
      </c>
      <c r="E62" s="88">
        <f t="shared" si="1"/>
        <v>5878.1431846514979</v>
      </c>
      <c r="F62" s="88">
        <f t="shared" si="2"/>
        <v>8908.58</v>
      </c>
      <c r="G62" s="88">
        <f t="shared" si="3"/>
        <v>772780.81899778114</v>
      </c>
    </row>
    <row r="63" spans="1:7" x14ac:dyDescent="0.25">
      <c r="A63" s="87">
        <f t="shared" si="4"/>
        <v>45231</v>
      </c>
      <c r="B63" s="78">
        <v>47</v>
      </c>
      <c r="C63" s="71">
        <f t="shared" si="5"/>
        <v>772780.81899778114</v>
      </c>
      <c r="D63" s="88">
        <f t="shared" si="0"/>
        <v>3026.72</v>
      </c>
      <c r="E63" s="88">
        <f t="shared" si="1"/>
        <v>5901.1659121247158</v>
      </c>
      <c r="F63" s="88">
        <f t="shared" si="2"/>
        <v>8908.58</v>
      </c>
      <c r="G63" s="88">
        <f t="shared" si="3"/>
        <v>766879.65308565646</v>
      </c>
    </row>
    <row r="64" spans="1:7" x14ac:dyDescent="0.25">
      <c r="A64" s="87">
        <f t="shared" si="4"/>
        <v>45261</v>
      </c>
      <c r="B64" s="78">
        <v>48</v>
      </c>
      <c r="C64" s="71">
        <f t="shared" si="5"/>
        <v>766879.65308565646</v>
      </c>
      <c r="D64" s="88">
        <f t="shared" si="0"/>
        <v>3003.61</v>
      </c>
      <c r="E64" s="88">
        <f t="shared" si="1"/>
        <v>5924.2788119472034</v>
      </c>
      <c r="F64" s="88">
        <f t="shared" si="2"/>
        <v>8908.58</v>
      </c>
      <c r="G64" s="88">
        <f t="shared" si="3"/>
        <v>760955.37427370925</v>
      </c>
    </row>
    <row r="65" spans="1:7" x14ac:dyDescent="0.25">
      <c r="A65" s="87">
        <f t="shared" si="4"/>
        <v>45292</v>
      </c>
      <c r="B65" s="78">
        <v>49</v>
      </c>
      <c r="C65" s="71">
        <f t="shared" si="5"/>
        <v>760955.37427370925</v>
      </c>
      <c r="D65" s="88">
        <f t="shared" si="0"/>
        <v>2980.41</v>
      </c>
      <c r="E65" s="88">
        <f t="shared" si="1"/>
        <v>5947.4822372939971</v>
      </c>
      <c r="F65" s="88">
        <f t="shared" si="2"/>
        <v>8908.58</v>
      </c>
      <c r="G65" s="88">
        <f t="shared" si="3"/>
        <v>755007.89203641529</v>
      </c>
    </row>
    <row r="66" spans="1:7" x14ac:dyDescent="0.25">
      <c r="A66" s="87">
        <f t="shared" si="4"/>
        <v>45323</v>
      </c>
      <c r="B66" s="78">
        <v>50</v>
      </c>
      <c r="C66" s="71">
        <f t="shared" si="5"/>
        <v>755007.89203641529</v>
      </c>
      <c r="D66" s="88">
        <f t="shared" si="0"/>
        <v>2957.11</v>
      </c>
      <c r="E66" s="88">
        <f t="shared" si="1"/>
        <v>5970.776542723399</v>
      </c>
      <c r="F66" s="88">
        <f t="shared" si="2"/>
        <v>8908.58</v>
      </c>
      <c r="G66" s="88">
        <f t="shared" si="3"/>
        <v>749037.11549369188</v>
      </c>
    </row>
    <row r="67" spans="1:7" x14ac:dyDescent="0.25">
      <c r="A67" s="87">
        <f t="shared" si="4"/>
        <v>45352</v>
      </c>
      <c r="B67" s="78">
        <v>51</v>
      </c>
      <c r="C67" s="71">
        <f t="shared" si="5"/>
        <v>749037.11549369188</v>
      </c>
      <c r="D67" s="88">
        <f t="shared" si="0"/>
        <v>2933.73</v>
      </c>
      <c r="E67" s="88">
        <f t="shared" si="1"/>
        <v>5994.1620841823988</v>
      </c>
      <c r="F67" s="88">
        <f t="shared" si="2"/>
        <v>8908.58</v>
      </c>
      <c r="G67" s="88">
        <f t="shared" si="3"/>
        <v>743042.9534095095</v>
      </c>
    </row>
    <row r="68" spans="1:7" x14ac:dyDescent="0.25">
      <c r="A68" s="87">
        <f t="shared" si="4"/>
        <v>45383</v>
      </c>
      <c r="B68" s="78">
        <v>52</v>
      </c>
      <c r="C68" s="71">
        <f t="shared" si="5"/>
        <v>743042.9534095095</v>
      </c>
      <c r="D68" s="88">
        <f t="shared" si="0"/>
        <v>2910.25</v>
      </c>
      <c r="E68" s="88">
        <f t="shared" si="1"/>
        <v>6017.6392190121123</v>
      </c>
      <c r="F68" s="88">
        <f t="shared" si="2"/>
        <v>8908.58</v>
      </c>
      <c r="G68" s="88">
        <f t="shared" si="3"/>
        <v>737025.31419049739</v>
      </c>
    </row>
    <row r="69" spans="1:7" x14ac:dyDescent="0.25">
      <c r="A69" s="87">
        <f t="shared" si="4"/>
        <v>45413</v>
      </c>
      <c r="B69" s="78">
        <v>53</v>
      </c>
      <c r="C69" s="71">
        <f t="shared" si="5"/>
        <v>737025.31419049739</v>
      </c>
      <c r="D69" s="88">
        <f t="shared" si="0"/>
        <v>2886.68</v>
      </c>
      <c r="E69" s="88">
        <f t="shared" si="1"/>
        <v>6041.2083059532442</v>
      </c>
      <c r="F69" s="88">
        <f t="shared" si="2"/>
        <v>8908.58</v>
      </c>
      <c r="G69" s="88">
        <f t="shared" si="3"/>
        <v>730984.1058845442</v>
      </c>
    </row>
    <row r="70" spans="1:7" x14ac:dyDescent="0.25">
      <c r="A70" s="87">
        <f t="shared" si="4"/>
        <v>45444</v>
      </c>
      <c r="B70" s="78">
        <v>54</v>
      </c>
      <c r="C70" s="71">
        <f t="shared" si="5"/>
        <v>730984.1058845442</v>
      </c>
      <c r="D70" s="88">
        <f t="shared" si="0"/>
        <v>2863.02</v>
      </c>
      <c r="E70" s="88">
        <f t="shared" si="1"/>
        <v>6064.869705151561</v>
      </c>
      <c r="F70" s="88">
        <f t="shared" si="2"/>
        <v>8908.58</v>
      </c>
      <c r="G70" s="88">
        <f t="shared" si="3"/>
        <v>724919.23617939267</v>
      </c>
    </row>
    <row r="71" spans="1:7" x14ac:dyDescent="0.25">
      <c r="A71" s="87">
        <f t="shared" si="4"/>
        <v>45474</v>
      </c>
      <c r="B71" s="78">
        <v>55</v>
      </c>
      <c r="C71" s="71">
        <f t="shared" si="5"/>
        <v>724919.23617939267</v>
      </c>
      <c r="D71" s="88">
        <f t="shared" si="0"/>
        <v>2839.27</v>
      </c>
      <c r="E71" s="88">
        <f t="shared" si="1"/>
        <v>6088.6237781634045</v>
      </c>
      <c r="F71" s="88">
        <f t="shared" si="2"/>
        <v>8908.58</v>
      </c>
      <c r="G71" s="88">
        <f t="shared" si="3"/>
        <v>718830.61240122921</v>
      </c>
    </row>
    <row r="72" spans="1:7" x14ac:dyDescent="0.25">
      <c r="A72" s="87">
        <f t="shared" si="4"/>
        <v>45505</v>
      </c>
      <c r="B72" s="78">
        <v>56</v>
      </c>
      <c r="C72" s="71">
        <f t="shared" si="5"/>
        <v>718830.61240122921</v>
      </c>
      <c r="D72" s="88">
        <f t="shared" si="0"/>
        <v>2815.42</v>
      </c>
      <c r="E72" s="88">
        <f t="shared" si="1"/>
        <v>6112.4708879612108</v>
      </c>
      <c r="F72" s="88">
        <f t="shared" si="2"/>
        <v>8908.58</v>
      </c>
      <c r="G72" s="88">
        <f t="shared" si="3"/>
        <v>712718.141513268</v>
      </c>
    </row>
    <row r="73" spans="1:7" x14ac:dyDescent="0.25">
      <c r="A73" s="87">
        <f t="shared" si="4"/>
        <v>45536</v>
      </c>
      <c r="B73" s="78">
        <v>57</v>
      </c>
      <c r="C73" s="71">
        <f t="shared" si="5"/>
        <v>712718.141513268</v>
      </c>
      <c r="D73" s="88">
        <f t="shared" si="0"/>
        <v>2791.48</v>
      </c>
      <c r="E73" s="88">
        <f t="shared" si="1"/>
        <v>6136.4113989390589</v>
      </c>
      <c r="F73" s="88">
        <f t="shared" si="2"/>
        <v>8908.58</v>
      </c>
      <c r="G73" s="88">
        <f t="shared" si="3"/>
        <v>706581.73011432891</v>
      </c>
    </row>
    <row r="74" spans="1:7" x14ac:dyDescent="0.25">
      <c r="A74" s="87">
        <f t="shared" si="4"/>
        <v>45566</v>
      </c>
      <c r="B74" s="78">
        <v>58</v>
      </c>
      <c r="C74" s="71">
        <f t="shared" si="5"/>
        <v>706581.73011432891</v>
      </c>
      <c r="D74" s="88">
        <f t="shared" si="0"/>
        <v>2767.45</v>
      </c>
      <c r="E74" s="88">
        <f t="shared" si="1"/>
        <v>6160.445676918237</v>
      </c>
      <c r="F74" s="88">
        <f t="shared" si="2"/>
        <v>8908.58</v>
      </c>
      <c r="G74" s="88">
        <f t="shared" si="3"/>
        <v>700421.28443741065</v>
      </c>
    </row>
    <row r="75" spans="1:7" x14ac:dyDescent="0.25">
      <c r="A75" s="87">
        <f t="shared" si="4"/>
        <v>45597</v>
      </c>
      <c r="B75" s="78">
        <v>59</v>
      </c>
      <c r="C75" s="71">
        <f t="shared" si="5"/>
        <v>700421.28443741065</v>
      </c>
      <c r="D75" s="88">
        <f t="shared" si="0"/>
        <v>2743.32</v>
      </c>
      <c r="E75" s="88">
        <f t="shared" si="1"/>
        <v>6184.5740891528339</v>
      </c>
      <c r="F75" s="88">
        <f t="shared" si="2"/>
        <v>8908.58</v>
      </c>
      <c r="G75" s="88">
        <f t="shared" si="3"/>
        <v>694236.71034825779</v>
      </c>
    </row>
    <row r="76" spans="1:7" x14ac:dyDescent="0.25">
      <c r="A76" s="87">
        <f t="shared" si="4"/>
        <v>45627</v>
      </c>
      <c r="B76" s="78">
        <v>60</v>
      </c>
      <c r="C76" s="71">
        <f>G75</f>
        <v>694236.71034825779</v>
      </c>
      <c r="D76" s="88">
        <f t="shared" si="0"/>
        <v>2719.09</v>
      </c>
      <c r="E76" s="88">
        <f t="shared" si="1"/>
        <v>6208.7970043353489</v>
      </c>
      <c r="F76" s="88">
        <f t="shared" si="2"/>
        <v>8908.58</v>
      </c>
      <c r="G76" s="88">
        <f>C76-E76</f>
        <v>688027.91334392247</v>
      </c>
    </row>
    <row r="77" spans="1:7" x14ac:dyDescent="0.25">
      <c r="A77" s="87">
        <f t="shared" si="4"/>
        <v>45658</v>
      </c>
      <c r="B77" s="78">
        <v>61</v>
      </c>
      <c r="C77" s="71">
        <f t="shared" ref="C77:C136" si="6">G76</f>
        <v>688027.91334392247</v>
      </c>
      <c r="D77" s="88">
        <f t="shared" si="0"/>
        <v>2694.78</v>
      </c>
      <c r="E77" s="88">
        <f t="shared" si="1"/>
        <v>6233.1147926023295</v>
      </c>
      <c r="F77" s="88">
        <f t="shared" si="2"/>
        <v>8908.58</v>
      </c>
      <c r="G77" s="88">
        <f t="shared" ref="G77:G137" si="7">C77-E77</f>
        <v>681794.7985513201</v>
      </c>
    </row>
    <row r="78" spans="1:7" x14ac:dyDescent="0.25">
      <c r="A78" s="87">
        <f t="shared" si="4"/>
        <v>45689</v>
      </c>
      <c r="B78" s="78">
        <v>62</v>
      </c>
      <c r="C78" s="71">
        <f t="shared" si="6"/>
        <v>681794.7985513201</v>
      </c>
      <c r="D78" s="88">
        <f t="shared" si="0"/>
        <v>2670.36</v>
      </c>
      <c r="E78" s="88">
        <f t="shared" si="1"/>
        <v>6257.5278255400217</v>
      </c>
      <c r="F78" s="88">
        <f t="shared" si="2"/>
        <v>8908.58</v>
      </c>
      <c r="G78" s="88">
        <f t="shared" si="7"/>
        <v>675537.27072578005</v>
      </c>
    </row>
    <row r="79" spans="1:7" x14ac:dyDescent="0.25">
      <c r="A79" s="87">
        <f t="shared" si="4"/>
        <v>45717</v>
      </c>
      <c r="B79" s="78">
        <v>63</v>
      </c>
      <c r="C79" s="71">
        <f t="shared" si="6"/>
        <v>675537.27072578005</v>
      </c>
      <c r="D79" s="88">
        <f t="shared" si="0"/>
        <v>2645.85</v>
      </c>
      <c r="E79" s="88">
        <f t="shared" si="1"/>
        <v>6282.0364761900537</v>
      </c>
      <c r="F79" s="88">
        <f t="shared" si="2"/>
        <v>8908.58</v>
      </c>
      <c r="G79" s="88">
        <f t="shared" si="7"/>
        <v>669255.23424958996</v>
      </c>
    </row>
    <row r="80" spans="1:7" x14ac:dyDescent="0.25">
      <c r="A80" s="87">
        <f t="shared" si="4"/>
        <v>45748</v>
      </c>
      <c r="B80" s="78">
        <v>64</v>
      </c>
      <c r="C80" s="71">
        <f t="shared" si="6"/>
        <v>669255.23424958996</v>
      </c>
      <c r="D80" s="88">
        <f t="shared" si="0"/>
        <v>2621.25</v>
      </c>
      <c r="E80" s="88">
        <f t="shared" si="1"/>
        <v>6306.6411190551307</v>
      </c>
      <c r="F80" s="88">
        <f t="shared" si="2"/>
        <v>8908.58</v>
      </c>
      <c r="G80" s="88">
        <f t="shared" si="7"/>
        <v>662948.59313053486</v>
      </c>
    </row>
    <row r="81" spans="1:7" x14ac:dyDescent="0.25">
      <c r="A81" s="87">
        <f t="shared" si="4"/>
        <v>45778</v>
      </c>
      <c r="B81" s="78">
        <v>65</v>
      </c>
      <c r="C81" s="71">
        <f t="shared" si="6"/>
        <v>662948.59313053486</v>
      </c>
      <c r="D81" s="88">
        <f t="shared" si="0"/>
        <v>2596.5500000000002</v>
      </c>
      <c r="E81" s="88">
        <f t="shared" si="1"/>
        <v>6331.3421301047638</v>
      </c>
      <c r="F81" s="88">
        <f t="shared" si="2"/>
        <v>8908.58</v>
      </c>
      <c r="G81" s="88">
        <f t="shared" si="7"/>
        <v>656617.25100043009</v>
      </c>
    </row>
    <row r="82" spans="1:7" x14ac:dyDescent="0.25">
      <c r="A82" s="87">
        <f t="shared" si="4"/>
        <v>45809</v>
      </c>
      <c r="B82" s="78">
        <v>66</v>
      </c>
      <c r="C82" s="71">
        <f t="shared" si="6"/>
        <v>656617.25100043009</v>
      </c>
      <c r="D82" s="88">
        <f t="shared" ref="D82:D136" si="8">ROUND(C82*$E$13/12,2)</f>
        <v>2571.75</v>
      </c>
      <c r="E82" s="88">
        <f t="shared" si="1"/>
        <v>6356.1398867810076</v>
      </c>
      <c r="F82" s="88">
        <f t="shared" si="2"/>
        <v>8908.58</v>
      </c>
      <c r="G82" s="88">
        <f t="shared" si="7"/>
        <v>650261.11111364909</v>
      </c>
    </row>
    <row r="83" spans="1:7" x14ac:dyDescent="0.25">
      <c r="A83" s="87">
        <f t="shared" si="4"/>
        <v>45839</v>
      </c>
      <c r="B83" s="78">
        <v>67</v>
      </c>
      <c r="C83" s="71">
        <f t="shared" si="6"/>
        <v>650261.11111364909</v>
      </c>
      <c r="D83" s="88">
        <f t="shared" si="8"/>
        <v>2546.86</v>
      </c>
      <c r="E83" s="88">
        <f t="shared" ref="E83:E136" si="9">PPMT($E$13/12,B83,$E$7-1,-$C$18,$E$12,0)</f>
        <v>6381.0347680042323</v>
      </c>
      <c r="F83" s="88">
        <f t="shared" ref="F83:F136" si="10">ROUND(PMT($E$13/12,$E$7-1,-$C$18,$E$12),2)</f>
        <v>8908.58</v>
      </c>
      <c r="G83" s="88">
        <f t="shared" si="7"/>
        <v>643880.07634564489</v>
      </c>
    </row>
    <row r="84" spans="1:7" x14ac:dyDescent="0.25">
      <c r="A84" s="87">
        <f t="shared" ref="A84:A136" si="11">EDATE(A83,1)</f>
        <v>45870</v>
      </c>
      <c r="B84" s="78">
        <v>68</v>
      </c>
      <c r="C84" s="71">
        <f t="shared" si="6"/>
        <v>643880.07634564489</v>
      </c>
      <c r="D84" s="88">
        <f t="shared" si="8"/>
        <v>2521.86</v>
      </c>
      <c r="E84" s="88">
        <f t="shared" si="9"/>
        <v>6406.0271541789152</v>
      </c>
      <c r="F84" s="88">
        <f t="shared" si="10"/>
        <v>8908.58</v>
      </c>
      <c r="G84" s="88">
        <f t="shared" si="7"/>
        <v>637474.04919146595</v>
      </c>
    </row>
    <row r="85" spans="1:7" x14ac:dyDescent="0.25">
      <c r="A85" s="87">
        <f t="shared" si="11"/>
        <v>45901</v>
      </c>
      <c r="B85" s="78">
        <v>69</v>
      </c>
      <c r="C85" s="71">
        <f t="shared" si="6"/>
        <v>637474.04919146595</v>
      </c>
      <c r="D85" s="88">
        <f t="shared" si="8"/>
        <v>2496.77</v>
      </c>
      <c r="E85" s="88">
        <f t="shared" si="9"/>
        <v>6431.1174271994505</v>
      </c>
      <c r="F85" s="88">
        <f t="shared" si="10"/>
        <v>8908.58</v>
      </c>
      <c r="G85" s="88">
        <f t="shared" si="7"/>
        <v>631042.93176426645</v>
      </c>
    </row>
    <row r="86" spans="1:7" x14ac:dyDescent="0.25">
      <c r="A86" s="87">
        <f t="shared" si="11"/>
        <v>45931</v>
      </c>
      <c r="B86" s="78">
        <v>70</v>
      </c>
      <c r="C86" s="71">
        <f t="shared" si="6"/>
        <v>631042.93176426645</v>
      </c>
      <c r="D86" s="88">
        <f t="shared" si="8"/>
        <v>2471.58</v>
      </c>
      <c r="E86" s="88">
        <f t="shared" si="9"/>
        <v>6456.305970455981</v>
      </c>
      <c r="F86" s="88">
        <f t="shared" si="10"/>
        <v>8908.58</v>
      </c>
      <c r="G86" s="88">
        <f t="shared" si="7"/>
        <v>624586.62579381047</v>
      </c>
    </row>
    <row r="87" spans="1:7" x14ac:dyDescent="0.25">
      <c r="A87" s="87">
        <f t="shared" si="11"/>
        <v>45962</v>
      </c>
      <c r="B87" s="78">
        <v>71</v>
      </c>
      <c r="C87" s="71">
        <f t="shared" si="6"/>
        <v>624586.62579381047</v>
      </c>
      <c r="D87" s="88">
        <f t="shared" si="8"/>
        <v>2446.3000000000002</v>
      </c>
      <c r="E87" s="88">
        <f t="shared" si="9"/>
        <v>6481.593168840267</v>
      </c>
      <c r="F87" s="88">
        <f t="shared" si="10"/>
        <v>8908.58</v>
      </c>
      <c r="G87" s="88">
        <f t="shared" si="7"/>
        <v>618105.03262497019</v>
      </c>
    </row>
    <row r="88" spans="1:7" x14ac:dyDescent="0.25">
      <c r="A88" s="87">
        <f t="shared" si="11"/>
        <v>45992</v>
      </c>
      <c r="B88" s="78">
        <v>72</v>
      </c>
      <c r="C88" s="71">
        <f t="shared" si="6"/>
        <v>618105.03262497019</v>
      </c>
      <c r="D88" s="88">
        <f t="shared" si="8"/>
        <v>2420.91</v>
      </c>
      <c r="E88" s="88">
        <f t="shared" si="9"/>
        <v>6506.9794087515584</v>
      </c>
      <c r="F88" s="88">
        <f t="shared" si="10"/>
        <v>8908.58</v>
      </c>
      <c r="G88" s="88">
        <f t="shared" si="7"/>
        <v>611598.0532162186</v>
      </c>
    </row>
    <row r="89" spans="1:7" x14ac:dyDescent="0.25">
      <c r="A89" s="87">
        <f t="shared" si="11"/>
        <v>46023</v>
      </c>
      <c r="B89" s="78">
        <v>73</v>
      </c>
      <c r="C89" s="71">
        <f t="shared" si="6"/>
        <v>611598.0532162186</v>
      </c>
      <c r="D89" s="88">
        <f t="shared" si="8"/>
        <v>2395.4299999999998</v>
      </c>
      <c r="E89" s="88">
        <f t="shared" si="9"/>
        <v>6532.4650781025011</v>
      </c>
      <c r="F89" s="88">
        <f t="shared" si="10"/>
        <v>8908.58</v>
      </c>
      <c r="G89" s="88">
        <f t="shared" si="7"/>
        <v>605065.58813811606</v>
      </c>
    </row>
    <row r="90" spans="1:7" x14ac:dyDescent="0.25">
      <c r="A90" s="87">
        <f t="shared" si="11"/>
        <v>46054</v>
      </c>
      <c r="B90" s="78">
        <v>74</v>
      </c>
      <c r="C90" s="71">
        <f t="shared" si="6"/>
        <v>605065.58813811606</v>
      </c>
      <c r="D90" s="88">
        <f t="shared" si="8"/>
        <v>2369.84</v>
      </c>
      <c r="E90" s="88">
        <f t="shared" si="9"/>
        <v>6558.0505663250697</v>
      </c>
      <c r="F90" s="88">
        <f t="shared" si="10"/>
        <v>8908.58</v>
      </c>
      <c r="G90" s="88">
        <f t="shared" si="7"/>
        <v>598507.53757179098</v>
      </c>
    </row>
    <row r="91" spans="1:7" x14ac:dyDescent="0.25">
      <c r="A91" s="87">
        <f t="shared" si="11"/>
        <v>46082</v>
      </c>
      <c r="B91" s="78">
        <v>75</v>
      </c>
      <c r="C91" s="71">
        <f t="shared" si="6"/>
        <v>598507.53757179098</v>
      </c>
      <c r="D91" s="88">
        <f t="shared" si="8"/>
        <v>2344.15</v>
      </c>
      <c r="E91" s="88">
        <f t="shared" si="9"/>
        <v>6583.73626437651</v>
      </c>
      <c r="F91" s="88">
        <f t="shared" si="10"/>
        <v>8908.58</v>
      </c>
      <c r="G91" s="88">
        <f t="shared" si="7"/>
        <v>591923.80130741443</v>
      </c>
    </row>
    <row r="92" spans="1:7" x14ac:dyDescent="0.25">
      <c r="A92" s="87">
        <f t="shared" si="11"/>
        <v>46113</v>
      </c>
      <c r="B92" s="78">
        <v>76</v>
      </c>
      <c r="C92" s="71">
        <f t="shared" si="6"/>
        <v>591923.80130741443</v>
      </c>
      <c r="D92" s="88">
        <f t="shared" si="8"/>
        <v>2318.37</v>
      </c>
      <c r="E92" s="88">
        <f t="shared" si="9"/>
        <v>6609.522564745318</v>
      </c>
      <c r="F92" s="88">
        <f t="shared" si="10"/>
        <v>8908.58</v>
      </c>
      <c r="G92" s="88">
        <f t="shared" si="7"/>
        <v>585314.27874266915</v>
      </c>
    </row>
    <row r="93" spans="1:7" x14ac:dyDescent="0.25">
      <c r="A93" s="87">
        <f t="shared" si="11"/>
        <v>46143</v>
      </c>
      <c r="B93" s="78">
        <v>77</v>
      </c>
      <c r="C93" s="71">
        <f t="shared" si="6"/>
        <v>585314.27874266915</v>
      </c>
      <c r="D93" s="88">
        <f t="shared" si="8"/>
        <v>2292.48</v>
      </c>
      <c r="E93" s="88">
        <f t="shared" si="9"/>
        <v>6635.4098614572367</v>
      </c>
      <c r="F93" s="88">
        <f t="shared" si="10"/>
        <v>8908.58</v>
      </c>
      <c r="G93" s="88">
        <f t="shared" si="7"/>
        <v>578678.86888121197</v>
      </c>
    </row>
    <row r="94" spans="1:7" x14ac:dyDescent="0.25">
      <c r="A94" s="87">
        <f t="shared" si="11"/>
        <v>46174</v>
      </c>
      <c r="B94" s="78">
        <v>78</v>
      </c>
      <c r="C94" s="71">
        <f t="shared" si="6"/>
        <v>578678.86888121197</v>
      </c>
      <c r="D94" s="88">
        <f t="shared" si="8"/>
        <v>2266.4899999999998</v>
      </c>
      <c r="E94" s="88">
        <f t="shared" si="9"/>
        <v>6661.3985500812778</v>
      </c>
      <c r="F94" s="88">
        <f t="shared" si="10"/>
        <v>8908.58</v>
      </c>
      <c r="G94" s="88">
        <f t="shared" si="7"/>
        <v>572017.47033113067</v>
      </c>
    </row>
    <row r="95" spans="1:7" x14ac:dyDescent="0.25">
      <c r="A95" s="87">
        <f t="shared" si="11"/>
        <v>46204</v>
      </c>
      <c r="B95" s="78">
        <v>79</v>
      </c>
      <c r="C95" s="71">
        <f t="shared" si="6"/>
        <v>572017.47033113067</v>
      </c>
      <c r="D95" s="88">
        <f t="shared" si="8"/>
        <v>2240.4</v>
      </c>
      <c r="E95" s="88">
        <f t="shared" si="9"/>
        <v>6687.4890277357636</v>
      </c>
      <c r="F95" s="88">
        <f t="shared" si="10"/>
        <v>8908.58</v>
      </c>
      <c r="G95" s="88">
        <f t="shared" si="7"/>
        <v>565329.98130339489</v>
      </c>
    </row>
    <row r="96" spans="1:7" x14ac:dyDescent="0.25">
      <c r="A96" s="87">
        <f t="shared" si="11"/>
        <v>46235</v>
      </c>
      <c r="B96" s="78">
        <v>80</v>
      </c>
      <c r="C96" s="71">
        <f t="shared" si="6"/>
        <v>565329.98130339489</v>
      </c>
      <c r="D96" s="88">
        <f t="shared" si="8"/>
        <v>2214.21</v>
      </c>
      <c r="E96" s="88">
        <f t="shared" si="9"/>
        <v>6713.6816930943942</v>
      </c>
      <c r="F96" s="88">
        <f t="shared" si="10"/>
        <v>8908.58</v>
      </c>
      <c r="G96" s="88">
        <f t="shared" si="7"/>
        <v>558616.29961030046</v>
      </c>
    </row>
    <row r="97" spans="1:7" x14ac:dyDescent="0.25">
      <c r="A97" s="87">
        <f t="shared" si="11"/>
        <v>46266</v>
      </c>
      <c r="B97" s="78">
        <v>81</v>
      </c>
      <c r="C97" s="71">
        <f t="shared" si="6"/>
        <v>558616.29961030046</v>
      </c>
      <c r="D97" s="88">
        <f t="shared" si="8"/>
        <v>2187.91</v>
      </c>
      <c r="E97" s="88">
        <f t="shared" si="9"/>
        <v>6739.9769463923476</v>
      </c>
      <c r="F97" s="88">
        <f t="shared" si="10"/>
        <v>8908.58</v>
      </c>
      <c r="G97" s="88">
        <f t="shared" si="7"/>
        <v>551876.32266390813</v>
      </c>
    </row>
    <row r="98" spans="1:7" x14ac:dyDescent="0.25">
      <c r="A98" s="87">
        <f t="shared" si="11"/>
        <v>46296</v>
      </c>
      <c r="B98" s="78">
        <v>82</v>
      </c>
      <c r="C98" s="71">
        <f t="shared" si="6"/>
        <v>551876.32266390813</v>
      </c>
      <c r="D98" s="88">
        <f t="shared" si="8"/>
        <v>2161.52</v>
      </c>
      <c r="E98" s="88">
        <f t="shared" si="9"/>
        <v>6766.3751894323841</v>
      </c>
      <c r="F98" s="88">
        <f t="shared" si="10"/>
        <v>8908.58</v>
      </c>
      <c r="G98" s="88">
        <f t="shared" si="7"/>
        <v>545109.94747447572</v>
      </c>
    </row>
    <row r="99" spans="1:7" x14ac:dyDescent="0.25">
      <c r="A99" s="87">
        <f t="shared" si="11"/>
        <v>46327</v>
      </c>
      <c r="B99" s="78">
        <v>83</v>
      </c>
      <c r="C99" s="71">
        <f t="shared" si="6"/>
        <v>545109.94747447572</v>
      </c>
      <c r="D99" s="88">
        <f t="shared" si="8"/>
        <v>2135.0100000000002</v>
      </c>
      <c r="E99" s="88">
        <f t="shared" si="9"/>
        <v>6792.8768255909945</v>
      </c>
      <c r="F99" s="88">
        <f t="shared" si="10"/>
        <v>8908.58</v>
      </c>
      <c r="G99" s="88">
        <f t="shared" si="7"/>
        <v>538317.07064888475</v>
      </c>
    </row>
    <row r="100" spans="1:7" x14ac:dyDescent="0.25">
      <c r="A100" s="87">
        <f t="shared" si="11"/>
        <v>46357</v>
      </c>
      <c r="B100" s="78">
        <v>84</v>
      </c>
      <c r="C100" s="71">
        <f t="shared" si="6"/>
        <v>538317.07064888475</v>
      </c>
      <c r="D100" s="88">
        <f t="shared" si="8"/>
        <v>2108.41</v>
      </c>
      <c r="E100" s="88">
        <f t="shared" si="9"/>
        <v>6819.4822598245601</v>
      </c>
      <c r="F100" s="88">
        <f t="shared" si="10"/>
        <v>8908.58</v>
      </c>
      <c r="G100" s="88">
        <f t="shared" si="7"/>
        <v>531497.58838906023</v>
      </c>
    </row>
    <row r="101" spans="1:7" x14ac:dyDescent="0.25">
      <c r="A101" s="87">
        <f t="shared" si="11"/>
        <v>46388</v>
      </c>
      <c r="B101" s="78">
        <v>85</v>
      </c>
      <c r="C101" s="71">
        <f t="shared" si="6"/>
        <v>531497.58838906023</v>
      </c>
      <c r="D101" s="88">
        <f t="shared" si="8"/>
        <v>2081.6999999999998</v>
      </c>
      <c r="E101" s="88">
        <f t="shared" si="9"/>
        <v>6846.1918986755391</v>
      </c>
      <c r="F101" s="88">
        <f t="shared" si="10"/>
        <v>8908.58</v>
      </c>
      <c r="G101" s="88">
        <f t="shared" si="7"/>
        <v>524651.39649038471</v>
      </c>
    </row>
    <row r="102" spans="1:7" x14ac:dyDescent="0.25">
      <c r="A102" s="87">
        <f t="shared" si="11"/>
        <v>46419</v>
      </c>
      <c r="B102" s="78">
        <v>86</v>
      </c>
      <c r="C102" s="71">
        <f t="shared" si="6"/>
        <v>524651.39649038471</v>
      </c>
      <c r="D102" s="88">
        <f t="shared" si="8"/>
        <v>2054.88</v>
      </c>
      <c r="E102" s="88">
        <f t="shared" si="9"/>
        <v>6873.0061502786848</v>
      </c>
      <c r="F102" s="88">
        <f t="shared" si="10"/>
        <v>8908.58</v>
      </c>
      <c r="G102" s="88">
        <f t="shared" si="7"/>
        <v>517778.39034010604</v>
      </c>
    </row>
    <row r="103" spans="1:7" x14ac:dyDescent="0.25">
      <c r="A103" s="87">
        <f t="shared" si="11"/>
        <v>46447</v>
      </c>
      <c r="B103" s="78">
        <v>87</v>
      </c>
      <c r="C103" s="71">
        <f t="shared" si="6"/>
        <v>517778.39034010604</v>
      </c>
      <c r="D103" s="88">
        <f t="shared" si="8"/>
        <v>2027.97</v>
      </c>
      <c r="E103" s="88">
        <f t="shared" si="9"/>
        <v>6899.9254243672758</v>
      </c>
      <c r="F103" s="88">
        <f t="shared" si="10"/>
        <v>8908.58</v>
      </c>
      <c r="G103" s="88">
        <f t="shared" si="7"/>
        <v>510878.46491573879</v>
      </c>
    </row>
    <row r="104" spans="1:7" x14ac:dyDescent="0.25">
      <c r="A104" s="87">
        <f t="shared" si="11"/>
        <v>46478</v>
      </c>
      <c r="B104" s="78">
        <v>88</v>
      </c>
      <c r="C104" s="71">
        <f t="shared" si="6"/>
        <v>510878.46491573879</v>
      </c>
      <c r="D104" s="88">
        <f t="shared" si="8"/>
        <v>2000.94</v>
      </c>
      <c r="E104" s="88">
        <f t="shared" si="9"/>
        <v>6926.9501322793822</v>
      </c>
      <c r="F104" s="88">
        <f t="shared" si="10"/>
        <v>8908.58</v>
      </c>
      <c r="G104" s="88">
        <f t="shared" si="7"/>
        <v>503951.51478345942</v>
      </c>
    </row>
    <row r="105" spans="1:7" x14ac:dyDescent="0.25">
      <c r="A105" s="87">
        <f t="shared" si="11"/>
        <v>46508</v>
      </c>
      <c r="B105" s="78">
        <v>89</v>
      </c>
      <c r="C105" s="71">
        <f t="shared" si="6"/>
        <v>503951.51478345942</v>
      </c>
      <c r="D105" s="88">
        <f t="shared" si="8"/>
        <v>1973.81</v>
      </c>
      <c r="E105" s="88">
        <f t="shared" si="9"/>
        <v>6954.0806869641419</v>
      </c>
      <c r="F105" s="88">
        <f t="shared" si="10"/>
        <v>8908.58</v>
      </c>
      <c r="G105" s="88">
        <f t="shared" si="7"/>
        <v>496997.43409649527</v>
      </c>
    </row>
    <row r="106" spans="1:7" x14ac:dyDescent="0.25">
      <c r="A106" s="87">
        <f t="shared" si="11"/>
        <v>46539</v>
      </c>
      <c r="B106" s="78">
        <v>90</v>
      </c>
      <c r="C106" s="71">
        <f t="shared" si="6"/>
        <v>496997.43409649527</v>
      </c>
      <c r="D106" s="88">
        <f t="shared" si="8"/>
        <v>1946.57</v>
      </c>
      <c r="E106" s="88">
        <f t="shared" si="9"/>
        <v>6981.3175029880849</v>
      </c>
      <c r="F106" s="88">
        <f t="shared" si="10"/>
        <v>8908.58</v>
      </c>
      <c r="G106" s="88">
        <f t="shared" si="7"/>
        <v>490016.11659350718</v>
      </c>
    </row>
    <row r="107" spans="1:7" x14ac:dyDescent="0.25">
      <c r="A107" s="87">
        <f t="shared" si="11"/>
        <v>46569</v>
      </c>
      <c r="B107" s="78">
        <v>91</v>
      </c>
      <c r="C107" s="71">
        <f t="shared" si="6"/>
        <v>490016.11659350718</v>
      </c>
      <c r="D107" s="88">
        <f t="shared" si="8"/>
        <v>1919.23</v>
      </c>
      <c r="E107" s="88">
        <f t="shared" si="9"/>
        <v>7008.6609965414564</v>
      </c>
      <c r="F107" s="88">
        <f t="shared" si="10"/>
        <v>8908.58</v>
      </c>
      <c r="G107" s="88">
        <f t="shared" si="7"/>
        <v>483007.45559696574</v>
      </c>
    </row>
    <row r="108" spans="1:7" x14ac:dyDescent="0.25">
      <c r="A108" s="87">
        <f t="shared" si="11"/>
        <v>46600</v>
      </c>
      <c r="B108" s="78">
        <v>92</v>
      </c>
      <c r="C108" s="71">
        <f t="shared" si="6"/>
        <v>483007.45559696574</v>
      </c>
      <c r="D108" s="88">
        <f t="shared" si="8"/>
        <v>1891.78</v>
      </c>
      <c r="E108" s="88">
        <f t="shared" si="9"/>
        <v>7036.1115854445761</v>
      </c>
      <c r="F108" s="88">
        <f t="shared" si="10"/>
        <v>8908.58</v>
      </c>
      <c r="G108" s="88">
        <f t="shared" si="7"/>
        <v>475971.34401152114</v>
      </c>
    </row>
    <row r="109" spans="1:7" x14ac:dyDescent="0.25">
      <c r="A109" s="87">
        <f t="shared" si="11"/>
        <v>46631</v>
      </c>
      <c r="B109" s="78">
        <v>93</v>
      </c>
      <c r="C109" s="71">
        <f t="shared" si="6"/>
        <v>475971.34401152114</v>
      </c>
      <c r="D109" s="88">
        <f t="shared" si="8"/>
        <v>1864.22</v>
      </c>
      <c r="E109" s="88">
        <f t="shared" si="9"/>
        <v>7063.6696891542342</v>
      </c>
      <c r="F109" s="88">
        <f t="shared" si="10"/>
        <v>8908.58</v>
      </c>
      <c r="G109" s="88">
        <f t="shared" si="7"/>
        <v>468907.67432236689</v>
      </c>
    </row>
    <row r="110" spans="1:7" x14ac:dyDescent="0.25">
      <c r="A110" s="87">
        <f t="shared" si="11"/>
        <v>46661</v>
      </c>
      <c r="B110" s="78">
        <v>94</v>
      </c>
      <c r="C110" s="71">
        <f t="shared" si="6"/>
        <v>468907.67432236689</v>
      </c>
      <c r="D110" s="88">
        <f t="shared" si="8"/>
        <v>1836.56</v>
      </c>
      <c r="E110" s="88">
        <f t="shared" si="9"/>
        <v>7091.3357287700883</v>
      </c>
      <c r="F110" s="88">
        <f t="shared" si="10"/>
        <v>8908.58</v>
      </c>
      <c r="G110" s="88">
        <f t="shared" si="7"/>
        <v>461816.33859359683</v>
      </c>
    </row>
    <row r="111" spans="1:7" x14ac:dyDescent="0.25">
      <c r="A111" s="87">
        <f t="shared" si="11"/>
        <v>46692</v>
      </c>
      <c r="B111" s="78">
        <v>95</v>
      </c>
      <c r="C111" s="71">
        <f t="shared" si="6"/>
        <v>461816.33859359683</v>
      </c>
      <c r="D111" s="88">
        <f t="shared" si="8"/>
        <v>1808.78</v>
      </c>
      <c r="E111" s="88">
        <f t="shared" si="9"/>
        <v>7119.1101270411045</v>
      </c>
      <c r="F111" s="88">
        <f t="shared" si="10"/>
        <v>8908.58</v>
      </c>
      <c r="G111" s="88">
        <f t="shared" si="7"/>
        <v>454697.22846655571</v>
      </c>
    </row>
    <row r="112" spans="1:7" x14ac:dyDescent="0.25">
      <c r="A112" s="87">
        <f t="shared" si="11"/>
        <v>46722</v>
      </c>
      <c r="B112" s="78">
        <v>96</v>
      </c>
      <c r="C112" s="71">
        <f t="shared" si="6"/>
        <v>454697.22846655571</v>
      </c>
      <c r="D112" s="88">
        <f t="shared" si="8"/>
        <v>1780.9</v>
      </c>
      <c r="E112" s="88">
        <f t="shared" si="9"/>
        <v>7146.9933083720143</v>
      </c>
      <c r="F112" s="88">
        <f t="shared" si="10"/>
        <v>8908.58</v>
      </c>
      <c r="G112" s="88">
        <f t="shared" si="7"/>
        <v>447550.23515818367</v>
      </c>
    </row>
    <row r="113" spans="1:12" x14ac:dyDescent="0.25">
      <c r="A113" s="87">
        <f t="shared" si="11"/>
        <v>46753</v>
      </c>
      <c r="B113" s="78">
        <v>97</v>
      </c>
      <c r="C113" s="71">
        <f t="shared" si="6"/>
        <v>447550.23515818367</v>
      </c>
      <c r="D113" s="88">
        <f t="shared" si="8"/>
        <v>1752.91</v>
      </c>
      <c r="E113" s="88">
        <f t="shared" si="9"/>
        <v>7174.9856988298052</v>
      </c>
      <c r="F113" s="88">
        <f t="shared" si="10"/>
        <v>8908.58</v>
      </c>
      <c r="G113" s="88">
        <f t="shared" si="7"/>
        <v>440375.24945935386</v>
      </c>
    </row>
    <row r="114" spans="1:12" x14ac:dyDescent="0.25">
      <c r="A114" s="87">
        <f t="shared" si="11"/>
        <v>46784</v>
      </c>
      <c r="B114" s="78">
        <v>98</v>
      </c>
      <c r="C114" s="71">
        <f t="shared" si="6"/>
        <v>440375.24945935386</v>
      </c>
      <c r="D114" s="88">
        <f t="shared" si="8"/>
        <v>1724.8</v>
      </c>
      <c r="E114" s="88">
        <f t="shared" si="9"/>
        <v>7203.0877261502228</v>
      </c>
      <c r="F114" s="88">
        <f t="shared" si="10"/>
        <v>8908.58</v>
      </c>
      <c r="G114" s="88">
        <f t="shared" si="7"/>
        <v>433172.16173320363</v>
      </c>
    </row>
    <row r="115" spans="1:12" x14ac:dyDescent="0.25">
      <c r="A115" s="87">
        <f t="shared" si="11"/>
        <v>46813</v>
      </c>
      <c r="B115" s="78">
        <v>99</v>
      </c>
      <c r="C115" s="71">
        <f t="shared" si="6"/>
        <v>433172.16173320363</v>
      </c>
      <c r="D115" s="88">
        <f t="shared" si="8"/>
        <v>1696.59</v>
      </c>
      <c r="E115" s="88">
        <f t="shared" si="9"/>
        <v>7231.2998197443103</v>
      </c>
      <c r="F115" s="88">
        <f t="shared" si="10"/>
        <v>8908.58</v>
      </c>
      <c r="G115" s="88">
        <f t="shared" si="7"/>
        <v>425940.86191345932</v>
      </c>
    </row>
    <row r="116" spans="1:12" x14ac:dyDescent="0.25">
      <c r="A116" s="87">
        <f t="shared" si="11"/>
        <v>46844</v>
      </c>
      <c r="B116" s="78">
        <v>100</v>
      </c>
      <c r="C116" s="71">
        <f t="shared" si="6"/>
        <v>425940.86191345932</v>
      </c>
      <c r="D116" s="88">
        <f t="shared" si="8"/>
        <v>1668.27</v>
      </c>
      <c r="E116" s="88">
        <f t="shared" si="9"/>
        <v>7259.6224107049757</v>
      </c>
      <c r="F116" s="88">
        <f t="shared" si="10"/>
        <v>8908.58</v>
      </c>
      <c r="G116" s="88">
        <f t="shared" si="7"/>
        <v>418681.23950275435</v>
      </c>
    </row>
    <row r="117" spans="1:12" x14ac:dyDescent="0.25">
      <c r="A117" s="87">
        <f t="shared" si="11"/>
        <v>46874</v>
      </c>
      <c r="B117" s="78">
        <v>101</v>
      </c>
      <c r="C117" s="71">
        <f t="shared" si="6"/>
        <v>418681.23950275435</v>
      </c>
      <c r="D117" s="88">
        <f t="shared" si="8"/>
        <v>1639.83</v>
      </c>
      <c r="E117" s="88">
        <f t="shared" si="9"/>
        <v>7288.0559318135711</v>
      </c>
      <c r="F117" s="88">
        <f t="shared" si="10"/>
        <v>8908.58</v>
      </c>
      <c r="G117" s="88">
        <f t="shared" si="7"/>
        <v>411393.1835709408</v>
      </c>
    </row>
    <row r="118" spans="1:12" x14ac:dyDescent="0.25">
      <c r="A118" s="87">
        <f t="shared" si="11"/>
        <v>46905</v>
      </c>
      <c r="B118" s="78">
        <v>102</v>
      </c>
      <c r="C118" s="71">
        <f t="shared" si="6"/>
        <v>411393.1835709408</v>
      </c>
      <c r="D118" s="88">
        <f t="shared" si="8"/>
        <v>1611.29</v>
      </c>
      <c r="E118" s="88">
        <f t="shared" si="9"/>
        <v>7316.6008175465067</v>
      </c>
      <c r="F118" s="88">
        <f t="shared" si="10"/>
        <v>8908.58</v>
      </c>
      <c r="G118" s="88">
        <f t="shared" si="7"/>
        <v>404076.58275339432</v>
      </c>
    </row>
    <row r="119" spans="1:12" x14ac:dyDescent="0.25">
      <c r="A119" s="87">
        <f t="shared" si="11"/>
        <v>46935</v>
      </c>
      <c r="B119" s="78">
        <v>103</v>
      </c>
      <c r="C119" s="71">
        <f t="shared" si="6"/>
        <v>404076.58275339432</v>
      </c>
      <c r="D119" s="88">
        <f t="shared" si="8"/>
        <v>1582.63</v>
      </c>
      <c r="E119" s="88">
        <f t="shared" si="9"/>
        <v>7345.2575040818974</v>
      </c>
      <c r="F119" s="88">
        <f t="shared" si="10"/>
        <v>8908.58</v>
      </c>
      <c r="G119" s="88">
        <f t="shared" si="7"/>
        <v>396731.32524931245</v>
      </c>
    </row>
    <row r="120" spans="1:12" x14ac:dyDescent="0.25">
      <c r="A120" s="87">
        <f t="shared" si="11"/>
        <v>46966</v>
      </c>
      <c r="B120" s="78">
        <v>104</v>
      </c>
      <c r="C120" s="71">
        <f t="shared" si="6"/>
        <v>396731.32524931245</v>
      </c>
      <c r="D120" s="88">
        <f t="shared" si="8"/>
        <v>1553.86</v>
      </c>
      <c r="E120" s="88">
        <f t="shared" si="9"/>
        <v>7374.0264293062182</v>
      </c>
      <c r="F120" s="88">
        <f t="shared" si="10"/>
        <v>8908.58</v>
      </c>
      <c r="G120" s="88">
        <f t="shared" si="7"/>
        <v>389357.29882000625</v>
      </c>
    </row>
    <row r="121" spans="1:12" x14ac:dyDescent="0.25">
      <c r="A121" s="87">
        <f t="shared" si="11"/>
        <v>46997</v>
      </c>
      <c r="B121" s="78">
        <v>105</v>
      </c>
      <c r="C121" s="71">
        <f t="shared" si="6"/>
        <v>389357.29882000625</v>
      </c>
      <c r="D121" s="88">
        <f t="shared" si="8"/>
        <v>1524.98</v>
      </c>
      <c r="E121" s="88">
        <f t="shared" si="9"/>
        <v>7402.9080328210002</v>
      </c>
      <c r="F121" s="88">
        <f t="shared" si="10"/>
        <v>8908.58</v>
      </c>
      <c r="G121" s="88">
        <f t="shared" si="7"/>
        <v>381954.39078718523</v>
      </c>
    </row>
    <row r="122" spans="1:12" x14ac:dyDescent="0.25">
      <c r="A122" s="87">
        <f t="shared" si="11"/>
        <v>47027</v>
      </c>
      <c r="B122" s="78">
        <v>106</v>
      </c>
      <c r="C122" s="71">
        <f t="shared" si="6"/>
        <v>381954.39078718523</v>
      </c>
      <c r="D122" s="88">
        <f t="shared" si="8"/>
        <v>1495.99</v>
      </c>
      <c r="E122" s="88">
        <f t="shared" si="9"/>
        <v>7431.9027559495498</v>
      </c>
      <c r="F122" s="88">
        <f t="shared" si="10"/>
        <v>8908.58</v>
      </c>
      <c r="G122" s="88">
        <f t="shared" si="7"/>
        <v>374522.4880312357</v>
      </c>
    </row>
    <row r="123" spans="1:12" x14ac:dyDescent="0.25">
      <c r="A123" s="87">
        <f t="shared" si="11"/>
        <v>47058</v>
      </c>
      <c r="B123" s="78">
        <v>107</v>
      </c>
      <c r="C123" s="71">
        <f t="shared" si="6"/>
        <v>374522.4880312357</v>
      </c>
      <c r="D123" s="88">
        <f t="shared" si="8"/>
        <v>1466.88</v>
      </c>
      <c r="E123" s="88">
        <f t="shared" si="9"/>
        <v>7461.0110417436854</v>
      </c>
      <c r="F123" s="88">
        <f t="shared" si="10"/>
        <v>8908.58</v>
      </c>
      <c r="G123" s="88">
        <f t="shared" si="7"/>
        <v>367061.47698949202</v>
      </c>
    </row>
    <row r="124" spans="1:12" x14ac:dyDescent="0.25">
      <c r="A124" s="87">
        <f t="shared" si="11"/>
        <v>47088</v>
      </c>
      <c r="B124" s="78">
        <v>108</v>
      </c>
      <c r="C124" s="71">
        <f t="shared" si="6"/>
        <v>367061.47698949202</v>
      </c>
      <c r="D124" s="88">
        <f t="shared" si="8"/>
        <v>1437.66</v>
      </c>
      <c r="E124" s="88">
        <f t="shared" si="9"/>
        <v>7490.2333349905148</v>
      </c>
      <c r="F124" s="88">
        <f t="shared" si="10"/>
        <v>8908.58</v>
      </c>
      <c r="G124" s="88">
        <f t="shared" si="7"/>
        <v>359571.24365450151</v>
      </c>
    </row>
    <row r="125" spans="1:12" x14ac:dyDescent="0.25">
      <c r="A125" s="87">
        <f t="shared" si="11"/>
        <v>47119</v>
      </c>
      <c r="B125" s="78">
        <v>109</v>
      </c>
      <c r="C125" s="71">
        <f t="shared" si="6"/>
        <v>359571.24365450151</v>
      </c>
      <c r="D125" s="88">
        <f t="shared" si="8"/>
        <v>1408.32</v>
      </c>
      <c r="E125" s="88">
        <f t="shared" si="9"/>
        <v>7519.5700822192275</v>
      </c>
      <c r="F125" s="88">
        <f t="shared" si="10"/>
        <v>8908.58</v>
      </c>
      <c r="G125" s="88">
        <f t="shared" si="7"/>
        <v>352051.67357228231</v>
      </c>
    </row>
    <row r="126" spans="1:12" x14ac:dyDescent="0.25">
      <c r="A126" s="87">
        <f t="shared" si="11"/>
        <v>47150</v>
      </c>
      <c r="B126" s="78">
        <v>110</v>
      </c>
      <c r="C126" s="71">
        <f t="shared" si="6"/>
        <v>352051.67357228231</v>
      </c>
      <c r="D126" s="88">
        <f t="shared" si="8"/>
        <v>1378.87</v>
      </c>
      <c r="E126" s="88">
        <f t="shared" si="9"/>
        <v>7549.0217317079196</v>
      </c>
      <c r="F126" s="88">
        <f t="shared" si="10"/>
        <v>8908.58</v>
      </c>
      <c r="G126" s="88">
        <f t="shared" si="7"/>
        <v>344502.6518405744</v>
      </c>
    </row>
    <row r="127" spans="1:12" x14ac:dyDescent="0.25">
      <c r="A127" s="87">
        <f t="shared" si="11"/>
        <v>47178</v>
      </c>
      <c r="B127" s="78">
        <v>111</v>
      </c>
      <c r="C127" s="71">
        <f t="shared" si="6"/>
        <v>344502.6518405744</v>
      </c>
      <c r="D127" s="88">
        <f t="shared" si="8"/>
        <v>1349.3</v>
      </c>
      <c r="E127" s="88">
        <f t="shared" si="9"/>
        <v>7578.5887334904428</v>
      </c>
      <c r="F127" s="88">
        <f t="shared" si="10"/>
        <v>8908.58</v>
      </c>
      <c r="G127" s="88">
        <f t="shared" si="7"/>
        <v>336924.06310708396</v>
      </c>
    </row>
    <row r="128" spans="1:12" x14ac:dyDescent="0.25">
      <c r="A128" s="87">
        <f t="shared" si="11"/>
        <v>47209</v>
      </c>
      <c r="B128" s="78">
        <v>112</v>
      </c>
      <c r="C128" s="71">
        <f t="shared" si="6"/>
        <v>336924.06310708396</v>
      </c>
      <c r="D128" s="88">
        <f t="shared" si="8"/>
        <v>1319.62</v>
      </c>
      <c r="E128" s="88">
        <f t="shared" si="9"/>
        <v>7608.2715393632807</v>
      </c>
      <c r="F128" s="88">
        <f t="shared" si="10"/>
        <v>8908.58</v>
      </c>
      <c r="G128" s="88">
        <f t="shared" si="7"/>
        <v>329315.79156772071</v>
      </c>
      <c r="L128" s="127"/>
    </row>
    <row r="129" spans="1:12" x14ac:dyDescent="0.25">
      <c r="A129" s="87">
        <f t="shared" si="11"/>
        <v>47239</v>
      </c>
      <c r="B129" s="78">
        <v>113</v>
      </c>
      <c r="C129" s="71">
        <f t="shared" si="6"/>
        <v>329315.79156772071</v>
      </c>
      <c r="D129" s="88">
        <f t="shared" si="8"/>
        <v>1289.82</v>
      </c>
      <c r="E129" s="88">
        <f t="shared" si="9"/>
        <v>7638.0706028924524</v>
      </c>
      <c r="F129" s="88">
        <f t="shared" si="10"/>
        <v>8908.58</v>
      </c>
      <c r="G129" s="88">
        <f t="shared" si="7"/>
        <v>321677.72096482827</v>
      </c>
      <c r="L129" s="127"/>
    </row>
    <row r="130" spans="1:12" x14ac:dyDescent="0.25">
      <c r="A130" s="87">
        <f t="shared" si="11"/>
        <v>47270</v>
      </c>
      <c r="B130" s="78">
        <v>114</v>
      </c>
      <c r="C130" s="71">
        <f t="shared" si="6"/>
        <v>321677.72096482827</v>
      </c>
      <c r="D130" s="88">
        <f t="shared" si="8"/>
        <v>1259.9000000000001</v>
      </c>
      <c r="E130" s="88">
        <f t="shared" si="9"/>
        <v>7667.9863794204493</v>
      </c>
      <c r="F130" s="88">
        <f t="shared" si="10"/>
        <v>8908.58</v>
      </c>
      <c r="G130" s="88">
        <f t="shared" si="7"/>
        <v>314009.73458540783</v>
      </c>
    </row>
    <row r="131" spans="1:12" x14ac:dyDescent="0.25">
      <c r="A131" s="87">
        <f t="shared" si="11"/>
        <v>47300</v>
      </c>
      <c r="B131" s="78">
        <v>115</v>
      </c>
      <c r="C131" s="71">
        <f t="shared" si="6"/>
        <v>314009.73458540783</v>
      </c>
      <c r="D131" s="88">
        <f t="shared" si="8"/>
        <v>1229.8699999999999</v>
      </c>
      <c r="E131" s="88">
        <f t="shared" si="9"/>
        <v>7698.0193260731776</v>
      </c>
      <c r="F131" s="88">
        <f t="shared" si="10"/>
        <v>8908.58</v>
      </c>
      <c r="G131" s="88">
        <f t="shared" si="7"/>
        <v>306311.71525933465</v>
      </c>
    </row>
    <row r="132" spans="1:12" x14ac:dyDescent="0.25">
      <c r="A132" s="87">
        <f t="shared" si="11"/>
        <v>47331</v>
      </c>
      <c r="B132" s="78">
        <v>116</v>
      </c>
      <c r="C132" s="71">
        <f t="shared" si="6"/>
        <v>306311.71525933465</v>
      </c>
      <c r="D132" s="88">
        <f t="shared" si="8"/>
        <v>1199.72</v>
      </c>
      <c r="E132" s="88">
        <f t="shared" si="9"/>
        <v>7728.1699017669644</v>
      </c>
      <c r="F132" s="88">
        <f t="shared" si="10"/>
        <v>8908.58</v>
      </c>
      <c r="G132" s="88">
        <f t="shared" si="7"/>
        <v>298583.54535756767</v>
      </c>
    </row>
    <row r="133" spans="1:12" x14ac:dyDescent="0.25">
      <c r="A133" s="87">
        <f t="shared" si="11"/>
        <v>47362</v>
      </c>
      <c r="B133" s="78">
        <v>117</v>
      </c>
      <c r="C133" s="71">
        <f t="shared" si="6"/>
        <v>298583.54535756767</v>
      </c>
      <c r="D133" s="88">
        <f t="shared" si="8"/>
        <v>1169.45</v>
      </c>
      <c r="E133" s="88">
        <f t="shared" si="9"/>
        <v>7758.4385672155531</v>
      </c>
      <c r="F133" s="88">
        <f t="shared" si="10"/>
        <v>8908.58</v>
      </c>
      <c r="G133" s="88">
        <f t="shared" si="7"/>
        <v>290825.10679035209</v>
      </c>
    </row>
    <row r="134" spans="1:12" x14ac:dyDescent="0.25">
      <c r="A134" s="87">
        <f t="shared" si="11"/>
        <v>47392</v>
      </c>
      <c r="B134" s="78">
        <v>118</v>
      </c>
      <c r="C134" s="71">
        <f t="shared" si="6"/>
        <v>290825.10679035209</v>
      </c>
      <c r="D134" s="88">
        <f t="shared" si="8"/>
        <v>1139.07</v>
      </c>
      <c r="E134" s="88">
        <f t="shared" si="9"/>
        <v>7788.8257849371466</v>
      </c>
      <c r="F134" s="88">
        <f t="shared" si="10"/>
        <v>8908.58</v>
      </c>
      <c r="G134" s="88">
        <f t="shared" si="7"/>
        <v>283036.28100541496</v>
      </c>
    </row>
    <row r="135" spans="1:12" x14ac:dyDescent="0.25">
      <c r="A135" s="87">
        <f t="shared" si="11"/>
        <v>47423</v>
      </c>
      <c r="B135" s="78">
        <v>119</v>
      </c>
      <c r="C135" s="71">
        <f t="shared" si="6"/>
        <v>283036.28100541496</v>
      </c>
      <c r="D135" s="88">
        <f t="shared" si="8"/>
        <v>1108.56</v>
      </c>
      <c r="E135" s="88">
        <f t="shared" si="9"/>
        <v>7819.3320192614838</v>
      </c>
      <c r="F135" s="88">
        <f t="shared" si="10"/>
        <v>8908.58</v>
      </c>
      <c r="G135" s="88">
        <f t="shared" si="7"/>
        <v>275216.94898615347</v>
      </c>
    </row>
    <row r="136" spans="1:12" x14ac:dyDescent="0.25">
      <c r="A136" s="87">
        <f t="shared" si="11"/>
        <v>47453</v>
      </c>
      <c r="B136" s="78">
        <v>120</v>
      </c>
      <c r="C136" s="71">
        <f t="shared" si="6"/>
        <v>275216.94898615347</v>
      </c>
      <c r="D136" s="88">
        <f t="shared" si="8"/>
        <v>1077.93</v>
      </c>
      <c r="E136" s="88">
        <f t="shared" si="9"/>
        <v>7849.9577363369244</v>
      </c>
      <c r="F136" s="88">
        <f t="shared" si="10"/>
        <v>8908.58</v>
      </c>
      <c r="G136" s="88">
        <f t="shared" si="7"/>
        <v>267366.99124981655</v>
      </c>
    </row>
    <row r="137" spans="1:12" x14ac:dyDescent="0.25">
      <c r="A137" s="87">
        <v>47499</v>
      </c>
      <c r="B137" s="78">
        <v>121</v>
      </c>
      <c r="C137" s="71">
        <f>G136</f>
        <v>267366.99124981655</v>
      </c>
      <c r="D137" s="88">
        <f>ROUND(C137*$E$13/12,2)*16/31</f>
        <v>540.48516129032259</v>
      </c>
      <c r="E137" s="88">
        <f>(C137-E12)*16/31</f>
        <v>2544.5064515182148</v>
      </c>
      <c r="F137" s="88">
        <f>D137+E137</f>
        <v>3084.9916128085374</v>
      </c>
      <c r="G137" s="88">
        <f t="shared" si="7"/>
        <v>264822.48479829833</v>
      </c>
      <c r="J137" s="12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37"/>
  <sheetViews>
    <sheetView topLeftCell="A7" workbookViewId="0">
      <selection activeCell="I29" sqref="I29"/>
    </sheetView>
  </sheetViews>
  <sheetFormatPr defaultColWidth="9.42578125" defaultRowHeight="15" x14ac:dyDescent="0.25"/>
  <cols>
    <col min="1" max="1" width="9.42578125" style="79" customWidth="1"/>
    <col min="2" max="2" width="7.5703125" style="79" customWidth="1"/>
    <col min="3" max="3" width="14.5703125" style="79" customWidth="1"/>
    <col min="4" max="4" width="14.42578125" style="79" customWidth="1"/>
    <col min="5" max="7" width="14.5703125" style="79" customWidth="1"/>
    <col min="8" max="8" width="10" style="79" bestFit="1" customWidth="1"/>
    <col min="9" max="10" width="9.42578125" style="79"/>
    <col min="11" max="11" width="11" style="79" customWidth="1"/>
    <col min="12" max="12" width="10.140625" style="79" bestFit="1" customWidth="1"/>
    <col min="13" max="16384" width="9.42578125" style="79"/>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94" t="s">
        <v>2</v>
      </c>
      <c r="L3" s="94" t="s">
        <v>44</v>
      </c>
      <c r="M3" s="95"/>
    </row>
    <row r="4" spans="1:16" ht="21" x14ac:dyDescent="0.35">
      <c r="A4" s="65"/>
      <c r="B4" s="69" t="s">
        <v>45</v>
      </c>
      <c r="C4" s="65"/>
      <c r="D4" s="65"/>
      <c r="E4" s="70"/>
      <c r="F4" s="71"/>
      <c r="G4" s="65"/>
      <c r="K4" s="96" t="s">
        <v>46</v>
      </c>
      <c r="L4" s="97">
        <v>83.5</v>
      </c>
      <c r="M4" s="98">
        <f>L4/$L$9</f>
        <v>3.6661397962767829E-2</v>
      </c>
      <c r="N4" s="103"/>
      <c r="O4" s="102"/>
    </row>
    <row r="5" spans="1:16" x14ac:dyDescent="0.25">
      <c r="A5" s="65"/>
      <c r="B5" s="65"/>
      <c r="C5" s="65"/>
      <c r="D5" s="65"/>
      <c r="E5" s="65"/>
      <c r="F5" s="71"/>
      <c r="G5" s="65"/>
      <c r="K5" s="96" t="s">
        <v>47</v>
      </c>
      <c r="L5" s="97">
        <v>0</v>
      </c>
      <c r="M5" s="98">
        <f>L5/$L$9</f>
        <v>0</v>
      </c>
      <c r="N5" s="101"/>
      <c r="O5" s="102"/>
    </row>
    <row r="6" spans="1:16" x14ac:dyDescent="0.25">
      <c r="A6" s="65"/>
      <c r="B6" s="72" t="s">
        <v>48</v>
      </c>
      <c r="C6" s="73"/>
      <c r="D6" s="74"/>
      <c r="E6" s="75">
        <v>43846</v>
      </c>
      <c r="F6" s="76"/>
      <c r="G6" s="65"/>
      <c r="K6" s="96" t="s">
        <v>49</v>
      </c>
      <c r="L6" s="97">
        <v>0</v>
      </c>
      <c r="M6" s="98">
        <f>L6/$L$9</f>
        <v>0</v>
      </c>
      <c r="N6" s="90"/>
      <c r="O6" s="90"/>
    </row>
    <row r="7" spans="1:16" x14ac:dyDescent="0.25">
      <c r="A7" s="65"/>
      <c r="B7" s="77" t="s">
        <v>50</v>
      </c>
      <c r="C7" s="78"/>
      <c r="E7" s="80">
        <v>121</v>
      </c>
      <c r="F7" s="81" t="s">
        <v>51</v>
      </c>
      <c r="G7" s="65"/>
      <c r="K7" s="96" t="s">
        <v>52</v>
      </c>
      <c r="L7" s="97">
        <v>0</v>
      </c>
      <c r="M7" s="98">
        <f>L7/$L$9</f>
        <v>0</v>
      </c>
      <c r="N7" s="92"/>
      <c r="O7" s="92"/>
    </row>
    <row r="8" spans="1:16" x14ac:dyDescent="0.25">
      <c r="A8" s="65"/>
      <c r="B8" s="77" t="s">
        <v>53</v>
      </c>
      <c r="C8" s="78"/>
      <c r="D8" s="100">
        <f>E6-16</f>
        <v>43830</v>
      </c>
      <c r="E8" s="104">
        <v>1239846.6799999923</v>
      </c>
      <c r="F8" s="81" t="s">
        <v>54</v>
      </c>
      <c r="G8" s="126"/>
      <c r="K8" s="96" t="s">
        <v>55</v>
      </c>
      <c r="L8" s="97">
        <v>0</v>
      </c>
      <c r="M8" s="98">
        <f>L8/$L$9</f>
        <v>0</v>
      </c>
      <c r="N8" s="92"/>
      <c r="O8" s="92"/>
    </row>
    <row r="9" spans="1:16" x14ac:dyDescent="0.25">
      <c r="A9" s="65"/>
      <c r="B9" s="77" t="s">
        <v>53</v>
      </c>
      <c r="C9" s="78"/>
      <c r="D9" s="100">
        <f>EDATE(D8,E7)</f>
        <v>47514</v>
      </c>
      <c r="E9" s="104">
        <v>319571.4999999922</v>
      </c>
      <c r="F9" s="81" t="s">
        <v>54</v>
      </c>
      <c r="G9" s="65"/>
      <c r="K9" s="99" t="s">
        <v>56</v>
      </c>
      <c r="L9" s="115">
        <v>2277.6</v>
      </c>
      <c r="M9" s="99"/>
      <c r="N9" s="92"/>
      <c r="O9" s="92"/>
    </row>
    <row r="10" spans="1:16" x14ac:dyDescent="0.25">
      <c r="A10" s="65"/>
      <c r="B10" s="77" t="s">
        <v>57</v>
      </c>
      <c r="C10" s="78"/>
      <c r="E10" s="82">
        <f>M4</f>
        <v>3.6661397962767829E-2</v>
      </c>
      <c r="F10" s="81"/>
      <c r="G10" s="65"/>
      <c r="M10" s="93"/>
      <c r="N10" s="93"/>
      <c r="O10" s="93"/>
    </row>
    <row r="11" spans="1:16" x14ac:dyDescent="0.25">
      <c r="A11" s="65"/>
      <c r="B11" s="77" t="s">
        <v>58</v>
      </c>
      <c r="C11" s="78"/>
      <c r="E11" s="104">
        <f>ROUND(E8*E10,2)</f>
        <v>45454.51</v>
      </c>
      <c r="F11" s="81" t="s">
        <v>54</v>
      </c>
      <c r="G11" s="65"/>
      <c r="H11" s="103"/>
      <c r="M11" s="93"/>
      <c r="N11" s="93"/>
      <c r="O11" s="93"/>
    </row>
    <row r="12" spans="1:16" x14ac:dyDescent="0.25">
      <c r="A12" s="65"/>
      <c r="B12" s="77" t="s">
        <v>59</v>
      </c>
      <c r="C12" s="78"/>
      <c r="E12" s="104">
        <f>ROUND(E9*E10,2)</f>
        <v>11715.94</v>
      </c>
      <c r="F12" s="81" t="s">
        <v>54</v>
      </c>
      <c r="G12" s="65"/>
      <c r="K12" s="91"/>
      <c r="L12" s="91"/>
      <c r="M12" s="92"/>
      <c r="N12" s="92"/>
      <c r="O12" s="92"/>
      <c r="P12" s="93"/>
    </row>
    <row r="13" spans="1:16" x14ac:dyDescent="0.25">
      <c r="A13" s="65"/>
      <c r="B13" s="109" t="s">
        <v>60</v>
      </c>
      <c r="C13" s="107"/>
      <c r="D13" s="108"/>
      <c r="E13" s="136">
        <v>4.7E-2</v>
      </c>
      <c r="F13" s="83"/>
      <c r="G13" s="84"/>
      <c r="K13" s="91"/>
      <c r="L13" s="91"/>
      <c r="M13" s="92"/>
      <c r="N13" s="92"/>
      <c r="O13" s="92"/>
      <c r="P13" s="93"/>
    </row>
    <row r="14" spans="1:16" x14ac:dyDescent="0.25">
      <c r="A14" s="65"/>
      <c r="B14" s="80"/>
      <c r="C14" s="78"/>
      <c r="E14" s="85"/>
      <c r="F14" s="80"/>
      <c r="G14" s="84"/>
      <c r="K14" s="91"/>
      <c r="L14" s="91"/>
      <c r="M14" s="92"/>
      <c r="N14" s="92"/>
      <c r="O14" s="92"/>
      <c r="P14" s="93"/>
    </row>
    <row r="15" spans="1:16" x14ac:dyDescent="0.25">
      <c r="K15" s="91"/>
      <c r="L15" s="91"/>
      <c r="M15" s="92"/>
      <c r="N15" s="92"/>
      <c r="O15" s="92"/>
      <c r="P15" s="93"/>
    </row>
    <row r="16" spans="1:16" ht="15.75" thickBot="1" x14ac:dyDescent="0.3">
      <c r="A16" s="86" t="s">
        <v>61</v>
      </c>
      <c r="B16" s="86" t="s">
        <v>62</v>
      </c>
      <c r="C16" s="86" t="s">
        <v>63</v>
      </c>
      <c r="D16" s="86" t="s">
        <v>64</v>
      </c>
      <c r="E16" s="86" t="s">
        <v>65</v>
      </c>
      <c r="F16" s="86" t="s">
        <v>66</v>
      </c>
      <c r="G16" s="86" t="s">
        <v>67</v>
      </c>
      <c r="K16" s="91"/>
      <c r="L16" s="91"/>
      <c r="M16" s="92"/>
      <c r="N16" s="92"/>
      <c r="O16" s="92"/>
      <c r="P16" s="93"/>
    </row>
    <row r="17" spans="1:16" x14ac:dyDescent="0.25">
      <c r="A17" s="87">
        <f>E6</f>
        <v>43846</v>
      </c>
      <c r="B17" s="78">
        <v>1</v>
      </c>
      <c r="C17" s="71">
        <f>E11</f>
        <v>45454.51</v>
      </c>
      <c r="D17" s="88">
        <f>ROUND(C17*$E$13/12,2)*15/31</f>
        <v>86.143548387096772</v>
      </c>
      <c r="E17" s="88">
        <f>PPMT($E$13/12,B17,$E$7,-$E$11,$E$12,0)*15/31</f>
        <v>105.72323624281712</v>
      </c>
      <c r="F17" s="88">
        <f>D17+E17</f>
        <v>191.86678462991389</v>
      </c>
      <c r="G17" s="88">
        <f>C17-E17</f>
        <v>45348.786763757184</v>
      </c>
      <c r="K17" s="91"/>
      <c r="L17" s="91"/>
      <c r="M17" s="92"/>
      <c r="N17" s="92"/>
      <c r="O17" s="92"/>
      <c r="P17" s="93"/>
    </row>
    <row r="18" spans="1:16" x14ac:dyDescent="0.25">
      <c r="A18" s="87">
        <v>43862</v>
      </c>
      <c r="B18" s="78">
        <v>2</v>
      </c>
      <c r="C18" s="71">
        <f>G17</f>
        <v>45348.786763757184</v>
      </c>
      <c r="D18" s="88">
        <f t="shared" ref="D18:D81" si="0">ROUND(C18*$E$13/12,2)</f>
        <v>177.62</v>
      </c>
      <c r="E18" s="88">
        <f>PPMT($E$13/12,B18,$E$7-1,-$C$18,$E$12,0)</f>
        <v>220.95043192217574</v>
      </c>
      <c r="F18" s="88">
        <f>ROUND(PMT($E$13/12,$E$7-1,-$C$18,$E$12),2)</f>
        <v>397.7</v>
      </c>
      <c r="G18" s="88">
        <f t="shared" ref="G18:G75" si="1">C18-E18</f>
        <v>45127.836331835009</v>
      </c>
      <c r="K18" s="91"/>
      <c r="L18" s="91"/>
      <c r="M18" s="92"/>
      <c r="N18" s="92"/>
      <c r="O18" s="92"/>
      <c r="P18" s="93"/>
    </row>
    <row r="19" spans="1:16" x14ac:dyDescent="0.25">
      <c r="A19" s="87">
        <f>EDATE(A18,1)</f>
        <v>43891</v>
      </c>
      <c r="B19" s="78">
        <v>3</v>
      </c>
      <c r="C19" s="71">
        <f>G18</f>
        <v>45127.836331835009</v>
      </c>
      <c r="D19" s="88">
        <f t="shared" si="0"/>
        <v>176.75</v>
      </c>
      <c r="E19" s="88">
        <f t="shared" ref="E19:E82" si="2">PPMT($E$13/12,B19,$E$7-1,-$C$18,$E$12,0)</f>
        <v>221.81582111387092</v>
      </c>
      <c r="F19" s="88">
        <f t="shared" ref="F19:F82" si="3">ROUND(PMT($E$13/12,$E$7-1,-$C$18,$E$12),2)</f>
        <v>397.7</v>
      </c>
      <c r="G19" s="88">
        <f t="shared" si="1"/>
        <v>44906.020510721137</v>
      </c>
      <c r="K19" s="91"/>
      <c r="L19" s="91"/>
      <c r="M19" s="92"/>
      <c r="N19" s="92"/>
      <c r="O19" s="92"/>
      <c r="P19" s="93"/>
    </row>
    <row r="20" spans="1:16" x14ac:dyDescent="0.25">
      <c r="A20" s="87">
        <f t="shared" ref="A20:A83" si="4">EDATE(A19,1)</f>
        <v>43922</v>
      </c>
      <c r="B20" s="78">
        <v>4</v>
      </c>
      <c r="C20" s="71">
        <f t="shared" ref="C20:C75" si="5">G19</f>
        <v>44906.020510721137</v>
      </c>
      <c r="D20" s="88">
        <f t="shared" si="0"/>
        <v>175.88</v>
      </c>
      <c r="E20" s="88">
        <f t="shared" si="2"/>
        <v>222.6845997465669</v>
      </c>
      <c r="F20" s="88">
        <f t="shared" si="3"/>
        <v>397.7</v>
      </c>
      <c r="G20" s="88">
        <f t="shared" si="1"/>
        <v>44683.335910974572</v>
      </c>
      <c r="K20" s="91"/>
      <c r="L20" s="91"/>
      <c r="M20" s="92"/>
      <c r="N20" s="92"/>
      <c r="O20" s="92"/>
      <c r="P20" s="93"/>
    </row>
    <row r="21" spans="1:16" x14ac:dyDescent="0.25">
      <c r="A21" s="87">
        <f t="shared" si="4"/>
        <v>43952</v>
      </c>
      <c r="B21" s="78">
        <v>5</v>
      </c>
      <c r="C21" s="71">
        <f t="shared" si="5"/>
        <v>44683.335910974572</v>
      </c>
      <c r="D21" s="88">
        <f t="shared" si="0"/>
        <v>175.01</v>
      </c>
      <c r="E21" s="88">
        <f t="shared" si="2"/>
        <v>223.55678109557428</v>
      </c>
      <c r="F21" s="88">
        <f t="shared" si="3"/>
        <v>397.7</v>
      </c>
      <c r="G21" s="88">
        <f t="shared" si="1"/>
        <v>44459.779129878996</v>
      </c>
      <c r="K21" s="91"/>
      <c r="L21" s="91"/>
      <c r="M21" s="92"/>
      <c r="N21" s="92"/>
      <c r="O21" s="92"/>
      <c r="P21" s="93"/>
    </row>
    <row r="22" spans="1:16" x14ac:dyDescent="0.25">
      <c r="A22" s="87">
        <f t="shared" si="4"/>
        <v>43983</v>
      </c>
      <c r="B22" s="78">
        <v>6</v>
      </c>
      <c r="C22" s="71">
        <f t="shared" si="5"/>
        <v>44459.779129878996</v>
      </c>
      <c r="D22" s="88">
        <f t="shared" si="0"/>
        <v>174.13</v>
      </c>
      <c r="E22" s="88">
        <f t="shared" si="2"/>
        <v>224.43237848819862</v>
      </c>
      <c r="F22" s="88">
        <f t="shared" si="3"/>
        <v>397.7</v>
      </c>
      <c r="G22" s="88">
        <f t="shared" si="1"/>
        <v>44235.346751390796</v>
      </c>
      <c r="K22" s="91"/>
      <c r="L22" s="91"/>
      <c r="M22" s="92"/>
      <c r="N22" s="92"/>
      <c r="O22" s="92"/>
      <c r="P22" s="93"/>
    </row>
    <row r="23" spans="1:16" x14ac:dyDescent="0.25">
      <c r="A23" s="87">
        <f t="shared" si="4"/>
        <v>44013</v>
      </c>
      <c r="B23" s="78">
        <v>7</v>
      </c>
      <c r="C23" s="71">
        <f t="shared" si="5"/>
        <v>44235.346751390796</v>
      </c>
      <c r="D23" s="88">
        <f t="shared" si="0"/>
        <v>173.26</v>
      </c>
      <c r="E23" s="88">
        <f t="shared" si="2"/>
        <v>225.31140530394407</v>
      </c>
      <c r="F23" s="88">
        <f t="shared" si="3"/>
        <v>397.7</v>
      </c>
      <c r="G23" s="88">
        <f t="shared" si="1"/>
        <v>44010.03534608685</v>
      </c>
      <c r="K23" s="91"/>
      <c r="L23" s="91"/>
      <c r="M23" s="92"/>
      <c r="N23" s="92"/>
      <c r="O23" s="92"/>
      <c r="P23" s="93"/>
    </row>
    <row r="24" spans="1:16" x14ac:dyDescent="0.25">
      <c r="A24" s="87">
        <f>EDATE(A23,1)</f>
        <v>44044</v>
      </c>
      <c r="B24" s="78">
        <v>8</v>
      </c>
      <c r="C24" s="71">
        <f t="shared" si="5"/>
        <v>44010.03534608685</v>
      </c>
      <c r="D24" s="88">
        <f t="shared" si="0"/>
        <v>172.37</v>
      </c>
      <c r="E24" s="88">
        <f t="shared" si="2"/>
        <v>226.19387497471783</v>
      </c>
      <c r="F24" s="88">
        <f t="shared" si="3"/>
        <v>397.7</v>
      </c>
      <c r="G24" s="88">
        <f t="shared" si="1"/>
        <v>43783.84147111213</v>
      </c>
      <c r="K24" s="91"/>
      <c r="L24" s="91"/>
      <c r="M24" s="92"/>
      <c r="N24" s="92"/>
      <c r="O24" s="92"/>
      <c r="P24" s="93"/>
    </row>
    <row r="25" spans="1:16" x14ac:dyDescent="0.25">
      <c r="A25" s="87">
        <f t="shared" si="4"/>
        <v>44075</v>
      </c>
      <c r="B25" s="78">
        <v>9</v>
      </c>
      <c r="C25" s="71">
        <f t="shared" si="5"/>
        <v>43783.84147111213</v>
      </c>
      <c r="D25" s="88">
        <f t="shared" si="0"/>
        <v>171.49</v>
      </c>
      <c r="E25" s="88">
        <f t="shared" si="2"/>
        <v>227.07980098503549</v>
      </c>
      <c r="F25" s="88">
        <f t="shared" si="3"/>
        <v>397.7</v>
      </c>
      <c r="G25" s="88">
        <f t="shared" si="1"/>
        <v>43556.761670127096</v>
      </c>
      <c r="K25" s="91"/>
      <c r="L25" s="91"/>
      <c r="M25" s="92"/>
      <c r="N25" s="92"/>
      <c r="O25" s="92"/>
      <c r="P25" s="93"/>
    </row>
    <row r="26" spans="1:16" x14ac:dyDescent="0.25">
      <c r="A26" s="87">
        <f t="shared" si="4"/>
        <v>44105</v>
      </c>
      <c r="B26" s="78">
        <v>10</v>
      </c>
      <c r="C26" s="71">
        <f t="shared" si="5"/>
        <v>43556.761670127096</v>
      </c>
      <c r="D26" s="88">
        <f t="shared" si="0"/>
        <v>170.6</v>
      </c>
      <c r="E26" s="88">
        <f t="shared" si="2"/>
        <v>227.96919687222689</v>
      </c>
      <c r="F26" s="88">
        <f t="shared" si="3"/>
        <v>397.7</v>
      </c>
      <c r="G26" s="88">
        <f t="shared" si="1"/>
        <v>43328.792473254871</v>
      </c>
      <c r="K26" s="91"/>
      <c r="L26" s="91"/>
      <c r="M26" s="92"/>
      <c r="N26" s="92"/>
      <c r="O26" s="92"/>
      <c r="P26" s="93"/>
    </row>
    <row r="27" spans="1:16" x14ac:dyDescent="0.25">
      <c r="A27" s="87">
        <f t="shared" si="4"/>
        <v>44136</v>
      </c>
      <c r="B27" s="78">
        <v>11</v>
      </c>
      <c r="C27" s="71">
        <f t="shared" si="5"/>
        <v>43328.792473254871</v>
      </c>
      <c r="D27" s="88">
        <f t="shared" si="0"/>
        <v>169.7</v>
      </c>
      <c r="E27" s="88">
        <f t="shared" si="2"/>
        <v>228.8620762266431</v>
      </c>
      <c r="F27" s="88">
        <f t="shared" si="3"/>
        <v>397.7</v>
      </c>
      <c r="G27" s="88">
        <f t="shared" si="1"/>
        <v>43099.930397028227</v>
      </c>
    </row>
    <row r="28" spans="1:16" x14ac:dyDescent="0.25">
      <c r="A28" s="87">
        <f t="shared" si="4"/>
        <v>44166</v>
      </c>
      <c r="B28" s="78">
        <v>12</v>
      </c>
      <c r="C28" s="71">
        <f t="shared" si="5"/>
        <v>43099.930397028227</v>
      </c>
      <c r="D28" s="88">
        <f t="shared" si="0"/>
        <v>168.81</v>
      </c>
      <c r="E28" s="88">
        <f t="shared" si="2"/>
        <v>229.75845269186414</v>
      </c>
      <c r="F28" s="88">
        <f t="shared" si="3"/>
        <v>397.7</v>
      </c>
      <c r="G28" s="88">
        <f t="shared" si="1"/>
        <v>42870.171944336362</v>
      </c>
    </row>
    <row r="29" spans="1:16" x14ac:dyDescent="0.25">
      <c r="A29" s="87">
        <f t="shared" si="4"/>
        <v>44197</v>
      </c>
      <c r="B29" s="78">
        <v>13</v>
      </c>
      <c r="C29" s="71">
        <f t="shared" si="5"/>
        <v>42870.171944336362</v>
      </c>
      <c r="D29" s="88">
        <f t="shared" si="0"/>
        <v>167.91</v>
      </c>
      <c r="E29" s="88">
        <f t="shared" si="2"/>
        <v>230.65833996490727</v>
      </c>
      <c r="F29" s="88">
        <f t="shared" si="3"/>
        <v>397.7</v>
      </c>
      <c r="G29" s="88">
        <f t="shared" si="1"/>
        <v>42639.513604371452</v>
      </c>
    </row>
    <row r="30" spans="1:16" x14ac:dyDescent="0.25">
      <c r="A30" s="87">
        <f t="shared" si="4"/>
        <v>44228</v>
      </c>
      <c r="B30" s="78">
        <v>14</v>
      </c>
      <c r="C30" s="71">
        <f t="shared" si="5"/>
        <v>42639.513604371452</v>
      </c>
      <c r="D30" s="88">
        <f t="shared" si="0"/>
        <v>167</v>
      </c>
      <c r="E30" s="88">
        <f t="shared" si="2"/>
        <v>231.56175179643651</v>
      </c>
      <c r="F30" s="88">
        <f t="shared" si="3"/>
        <v>397.7</v>
      </c>
      <c r="G30" s="88">
        <f t="shared" si="1"/>
        <v>42407.951852575017</v>
      </c>
    </row>
    <row r="31" spans="1:16" x14ac:dyDescent="0.25">
      <c r="A31" s="87">
        <f t="shared" si="4"/>
        <v>44256</v>
      </c>
      <c r="B31" s="78">
        <v>15</v>
      </c>
      <c r="C31" s="71">
        <f t="shared" si="5"/>
        <v>42407.951852575017</v>
      </c>
      <c r="D31" s="88">
        <f t="shared" si="0"/>
        <v>166.1</v>
      </c>
      <c r="E31" s="88">
        <f t="shared" si="2"/>
        <v>232.46870199097251</v>
      </c>
      <c r="F31" s="88">
        <f t="shared" si="3"/>
        <v>397.7</v>
      </c>
      <c r="G31" s="88">
        <f t="shared" si="1"/>
        <v>42175.483150584041</v>
      </c>
    </row>
    <row r="32" spans="1:16" x14ac:dyDescent="0.25">
      <c r="A32" s="87">
        <f t="shared" si="4"/>
        <v>44287</v>
      </c>
      <c r="B32" s="78">
        <v>16</v>
      </c>
      <c r="C32" s="71">
        <f t="shared" si="5"/>
        <v>42175.483150584041</v>
      </c>
      <c r="D32" s="88">
        <f t="shared" si="0"/>
        <v>165.19</v>
      </c>
      <c r="E32" s="88">
        <f t="shared" si="2"/>
        <v>233.37920440710383</v>
      </c>
      <c r="F32" s="88">
        <f t="shared" si="3"/>
        <v>397.7</v>
      </c>
      <c r="G32" s="88">
        <f t="shared" si="1"/>
        <v>41942.10394617694</v>
      </c>
    </row>
    <row r="33" spans="1:7" x14ac:dyDescent="0.25">
      <c r="A33" s="87">
        <f t="shared" si="4"/>
        <v>44317</v>
      </c>
      <c r="B33" s="78">
        <v>17</v>
      </c>
      <c r="C33" s="71">
        <f t="shared" si="5"/>
        <v>41942.10394617694</v>
      </c>
      <c r="D33" s="88">
        <f t="shared" si="0"/>
        <v>164.27</v>
      </c>
      <c r="E33" s="88">
        <f t="shared" si="2"/>
        <v>234.29327295769835</v>
      </c>
      <c r="F33" s="88">
        <f t="shared" si="3"/>
        <v>397.7</v>
      </c>
      <c r="G33" s="88">
        <f t="shared" si="1"/>
        <v>41707.810673219239</v>
      </c>
    </row>
    <row r="34" spans="1:7" x14ac:dyDescent="0.25">
      <c r="A34" s="87">
        <f t="shared" si="4"/>
        <v>44348</v>
      </c>
      <c r="B34" s="78">
        <v>18</v>
      </c>
      <c r="C34" s="71">
        <f t="shared" si="5"/>
        <v>41707.810673219239</v>
      </c>
      <c r="D34" s="88">
        <f t="shared" si="0"/>
        <v>163.36000000000001</v>
      </c>
      <c r="E34" s="88">
        <f t="shared" si="2"/>
        <v>235.21092161011597</v>
      </c>
      <c r="F34" s="88">
        <f t="shared" si="3"/>
        <v>397.7</v>
      </c>
      <c r="G34" s="88">
        <f t="shared" si="1"/>
        <v>41472.599751609123</v>
      </c>
    </row>
    <row r="35" spans="1:7" x14ac:dyDescent="0.25">
      <c r="A35" s="87">
        <f t="shared" si="4"/>
        <v>44378</v>
      </c>
      <c r="B35" s="78">
        <v>19</v>
      </c>
      <c r="C35" s="71">
        <f t="shared" si="5"/>
        <v>41472.599751609123</v>
      </c>
      <c r="D35" s="88">
        <f t="shared" si="0"/>
        <v>162.43</v>
      </c>
      <c r="E35" s="88">
        <f t="shared" si="2"/>
        <v>236.13216438642226</v>
      </c>
      <c r="F35" s="88">
        <f t="shared" si="3"/>
        <v>397.7</v>
      </c>
      <c r="G35" s="88">
        <f t="shared" si="1"/>
        <v>41236.467587222702</v>
      </c>
    </row>
    <row r="36" spans="1:7" x14ac:dyDescent="0.25">
      <c r="A36" s="87">
        <f t="shared" si="4"/>
        <v>44409</v>
      </c>
      <c r="B36" s="78">
        <v>20</v>
      </c>
      <c r="C36" s="71">
        <f t="shared" si="5"/>
        <v>41236.467587222702</v>
      </c>
      <c r="D36" s="88">
        <f t="shared" si="0"/>
        <v>161.51</v>
      </c>
      <c r="E36" s="88">
        <f t="shared" si="2"/>
        <v>237.05701536360243</v>
      </c>
      <c r="F36" s="88">
        <f t="shared" si="3"/>
        <v>397.7</v>
      </c>
      <c r="G36" s="88">
        <f t="shared" si="1"/>
        <v>40999.410571859102</v>
      </c>
    </row>
    <row r="37" spans="1:7" x14ac:dyDescent="0.25">
      <c r="A37" s="87">
        <f t="shared" si="4"/>
        <v>44440</v>
      </c>
      <c r="B37" s="78">
        <v>21</v>
      </c>
      <c r="C37" s="71">
        <f t="shared" si="5"/>
        <v>40999.410571859102</v>
      </c>
      <c r="D37" s="88">
        <f t="shared" si="0"/>
        <v>160.58000000000001</v>
      </c>
      <c r="E37" s="88">
        <f t="shared" si="2"/>
        <v>237.98548867377656</v>
      </c>
      <c r="F37" s="88">
        <f t="shared" si="3"/>
        <v>397.7</v>
      </c>
      <c r="G37" s="88">
        <f t="shared" si="1"/>
        <v>40761.425083185328</v>
      </c>
    </row>
    <row r="38" spans="1:7" x14ac:dyDescent="0.25">
      <c r="A38" s="87">
        <f t="shared" si="4"/>
        <v>44470</v>
      </c>
      <c r="B38" s="78">
        <v>22</v>
      </c>
      <c r="C38" s="71">
        <f t="shared" si="5"/>
        <v>40761.425083185328</v>
      </c>
      <c r="D38" s="88">
        <f t="shared" si="0"/>
        <v>159.65</v>
      </c>
      <c r="E38" s="88">
        <f t="shared" si="2"/>
        <v>238.91759850441551</v>
      </c>
      <c r="F38" s="88">
        <f t="shared" si="3"/>
        <v>397.7</v>
      </c>
      <c r="G38" s="88">
        <f t="shared" si="1"/>
        <v>40522.507484680915</v>
      </c>
    </row>
    <row r="39" spans="1:7" x14ac:dyDescent="0.25">
      <c r="A39" s="87">
        <f t="shared" si="4"/>
        <v>44501</v>
      </c>
      <c r="B39" s="78">
        <v>23</v>
      </c>
      <c r="C39" s="71">
        <f t="shared" si="5"/>
        <v>40522.507484680915</v>
      </c>
      <c r="D39" s="88">
        <f t="shared" si="0"/>
        <v>158.71</v>
      </c>
      <c r="E39" s="88">
        <f t="shared" si="2"/>
        <v>239.85335909855777</v>
      </c>
      <c r="F39" s="88">
        <f t="shared" si="3"/>
        <v>397.7</v>
      </c>
      <c r="G39" s="88">
        <f t="shared" si="1"/>
        <v>40282.654125582354</v>
      </c>
    </row>
    <row r="40" spans="1:7" x14ac:dyDescent="0.25">
      <c r="A40" s="87">
        <f t="shared" si="4"/>
        <v>44531</v>
      </c>
      <c r="B40" s="78">
        <v>24</v>
      </c>
      <c r="C40" s="71">
        <f t="shared" si="5"/>
        <v>40282.654125582354</v>
      </c>
      <c r="D40" s="88">
        <f t="shared" si="0"/>
        <v>157.77000000000001</v>
      </c>
      <c r="E40" s="88">
        <f t="shared" si="2"/>
        <v>240.79278475502716</v>
      </c>
      <c r="F40" s="88">
        <f t="shared" si="3"/>
        <v>397.7</v>
      </c>
      <c r="G40" s="88">
        <f t="shared" si="1"/>
        <v>40041.86134082733</v>
      </c>
    </row>
    <row r="41" spans="1:7" x14ac:dyDescent="0.25">
      <c r="A41" s="87">
        <f t="shared" si="4"/>
        <v>44562</v>
      </c>
      <c r="B41" s="78">
        <v>25</v>
      </c>
      <c r="C41" s="71">
        <f t="shared" si="5"/>
        <v>40041.86134082733</v>
      </c>
      <c r="D41" s="88">
        <f t="shared" si="0"/>
        <v>156.83000000000001</v>
      </c>
      <c r="E41" s="88">
        <f t="shared" si="2"/>
        <v>241.73588982865098</v>
      </c>
      <c r="F41" s="88">
        <f t="shared" si="3"/>
        <v>397.7</v>
      </c>
      <c r="G41" s="88">
        <f t="shared" si="1"/>
        <v>39800.125450998683</v>
      </c>
    </row>
    <row r="42" spans="1:7" x14ac:dyDescent="0.25">
      <c r="A42" s="87">
        <f t="shared" si="4"/>
        <v>44593</v>
      </c>
      <c r="B42" s="78">
        <v>26</v>
      </c>
      <c r="C42" s="71">
        <f t="shared" si="5"/>
        <v>39800.125450998683</v>
      </c>
      <c r="D42" s="88">
        <f t="shared" si="0"/>
        <v>155.88</v>
      </c>
      <c r="E42" s="88">
        <f t="shared" si="2"/>
        <v>242.68268873047987</v>
      </c>
      <c r="F42" s="88">
        <f t="shared" si="3"/>
        <v>397.7</v>
      </c>
      <c r="G42" s="88">
        <f t="shared" si="1"/>
        <v>39557.442762268205</v>
      </c>
    </row>
    <row r="43" spans="1:7" x14ac:dyDescent="0.25">
      <c r="A43" s="87">
        <f t="shared" si="4"/>
        <v>44621</v>
      </c>
      <c r="B43" s="78">
        <v>27</v>
      </c>
      <c r="C43" s="71">
        <f t="shared" si="5"/>
        <v>39557.442762268205</v>
      </c>
      <c r="D43" s="88">
        <f t="shared" si="0"/>
        <v>154.93</v>
      </c>
      <c r="E43" s="88">
        <f t="shared" si="2"/>
        <v>243.63319592800755</v>
      </c>
      <c r="F43" s="88">
        <f t="shared" si="3"/>
        <v>397.7</v>
      </c>
      <c r="G43" s="88">
        <f t="shared" si="1"/>
        <v>39313.809566340198</v>
      </c>
    </row>
    <row r="44" spans="1:7" x14ac:dyDescent="0.25">
      <c r="A44" s="87">
        <f t="shared" si="4"/>
        <v>44652</v>
      </c>
      <c r="B44" s="78">
        <v>28</v>
      </c>
      <c r="C44" s="71">
        <f t="shared" si="5"/>
        <v>39313.809566340198</v>
      </c>
      <c r="D44" s="88">
        <f t="shared" si="0"/>
        <v>153.97999999999999</v>
      </c>
      <c r="E44" s="88">
        <f t="shared" si="2"/>
        <v>244.58742594539228</v>
      </c>
      <c r="F44" s="88">
        <f t="shared" si="3"/>
        <v>397.7</v>
      </c>
      <c r="G44" s="88">
        <f t="shared" si="1"/>
        <v>39069.222140394806</v>
      </c>
    </row>
    <row r="45" spans="1:7" x14ac:dyDescent="0.25">
      <c r="A45" s="87">
        <f t="shared" si="4"/>
        <v>44682</v>
      </c>
      <c r="B45" s="78">
        <v>29</v>
      </c>
      <c r="C45" s="71">
        <f t="shared" si="5"/>
        <v>39069.222140394806</v>
      </c>
      <c r="D45" s="88">
        <f t="shared" si="0"/>
        <v>153.02000000000001</v>
      </c>
      <c r="E45" s="88">
        <f t="shared" si="2"/>
        <v>245.54539336367841</v>
      </c>
      <c r="F45" s="88">
        <f t="shared" si="3"/>
        <v>397.7</v>
      </c>
      <c r="G45" s="88">
        <f t="shared" si="1"/>
        <v>38823.676747031124</v>
      </c>
    </row>
    <row r="46" spans="1:7" x14ac:dyDescent="0.25">
      <c r="A46" s="87">
        <f t="shared" si="4"/>
        <v>44713</v>
      </c>
      <c r="B46" s="78">
        <v>30</v>
      </c>
      <c r="C46" s="71">
        <f t="shared" si="5"/>
        <v>38823.676747031124</v>
      </c>
      <c r="D46" s="88">
        <f t="shared" si="0"/>
        <v>152.06</v>
      </c>
      <c r="E46" s="88">
        <f t="shared" si="2"/>
        <v>246.50711282101949</v>
      </c>
      <c r="F46" s="88">
        <f t="shared" si="3"/>
        <v>397.7</v>
      </c>
      <c r="G46" s="88">
        <f t="shared" si="1"/>
        <v>38577.169634210106</v>
      </c>
    </row>
    <row r="47" spans="1:7" x14ac:dyDescent="0.25">
      <c r="A47" s="87">
        <f t="shared" si="4"/>
        <v>44743</v>
      </c>
      <c r="B47" s="78">
        <v>31</v>
      </c>
      <c r="C47" s="71">
        <f t="shared" si="5"/>
        <v>38577.169634210106</v>
      </c>
      <c r="D47" s="88">
        <f t="shared" si="0"/>
        <v>151.09</v>
      </c>
      <c r="E47" s="88">
        <f t="shared" si="2"/>
        <v>247.47259901290181</v>
      </c>
      <c r="F47" s="88">
        <f t="shared" si="3"/>
        <v>397.7</v>
      </c>
      <c r="G47" s="88">
        <f t="shared" si="1"/>
        <v>38329.697035197205</v>
      </c>
    </row>
    <row r="48" spans="1:7" x14ac:dyDescent="0.25">
      <c r="A48" s="87">
        <f t="shared" si="4"/>
        <v>44774</v>
      </c>
      <c r="B48" s="78">
        <v>32</v>
      </c>
      <c r="C48" s="71">
        <f t="shared" si="5"/>
        <v>38329.697035197205</v>
      </c>
      <c r="D48" s="88">
        <f t="shared" si="0"/>
        <v>150.12</v>
      </c>
      <c r="E48" s="88">
        <f t="shared" si="2"/>
        <v>248.44186669236902</v>
      </c>
      <c r="F48" s="88">
        <f t="shared" si="3"/>
        <v>397.7</v>
      </c>
      <c r="G48" s="88">
        <f t="shared" si="1"/>
        <v>38081.255168504838</v>
      </c>
    </row>
    <row r="49" spans="1:7" x14ac:dyDescent="0.25">
      <c r="A49" s="87">
        <f t="shared" si="4"/>
        <v>44805</v>
      </c>
      <c r="B49" s="78">
        <v>33</v>
      </c>
      <c r="C49" s="71">
        <f t="shared" si="5"/>
        <v>38081.255168504838</v>
      </c>
      <c r="D49" s="88">
        <f t="shared" si="0"/>
        <v>149.15</v>
      </c>
      <c r="E49" s="88">
        <f t="shared" si="2"/>
        <v>249.41493067024743</v>
      </c>
      <c r="F49" s="88">
        <f t="shared" si="3"/>
        <v>397.7</v>
      </c>
      <c r="G49" s="88">
        <f t="shared" si="1"/>
        <v>37831.840237834593</v>
      </c>
    </row>
    <row r="50" spans="1:7" x14ac:dyDescent="0.25">
      <c r="A50" s="87">
        <f t="shared" si="4"/>
        <v>44835</v>
      </c>
      <c r="B50" s="78">
        <v>34</v>
      </c>
      <c r="C50" s="71">
        <f t="shared" si="5"/>
        <v>37831.840237834593</v>
      </c>
      <c r="D50" s="88">
        <f t="shared" si="0"/>
        <v>148.16999999999999</v>
      </c>
      <c r="E50" s="88">
        <f t="shared" si="2"/>
        <v>250.39180581537261</v>
      </c>
      <c r="F50" s="88">
        <f t="shared" si="3"/>
        <v>397.7</v>
      </c>
      <c r="G50" s="88">
        <f t="shared" si="1"/>
        <v>37581.44843201922</v>
      </c>
    </row>
    <row r="51" spans="1:7" x14ac:dyDescent="0.25">
      <c r="A51" s="87">
        <f t="shared" si="4"/>
        <v>44866</v>
      </c>
      <c r="B51" s="78">
        <v>35</v>
      </c>
      <c r="C51" s="71">
        <f t="shared" si="5"/>
        <v>37581.44843201922</v>
      </c>
      <c r="D51" s="88">
        <f t="shared" si="0"/>
        <v>147.19</v>
      </c>
      <c r="E51" s="88">
        <f t="shared" si="2"/>
        <v>251.37250705481611</v>
      </c>
      <c r="F51" s="88">
        <f t="shared" si="3"/>
        <v>397.7</v>
      </c>
      <c r="G51" s="88">
        <f t="shared" si="1"/>
        <v>37330.075924964403</v>
      </c>
    </row>
    <row r="52" spans="1:7" x14ac:dyDescent="0.25">
      <c r="A52" s="87">
        <f t="shared" si="4"/>
        <v>44896</v>
      </c>
      <c r="B52" s="78">
        <v>36</v>
      </c>
      <c r="C52" s="71">
        <f t="shared" si="5"/>
        <v>37330.075924964403</v>
      </c>
      <c r="D52" s="88">
        <f t="shared" si="0"/>
        <v>146.21</v>
      </c>
      <c r="E52" s="88">
        <f t="shared" si="2"/>
        <v>252.35704937411415</v>
      </c>
      <c r="F52" s="88">
        <f t="shared" si="3"/>
        <v>397.7</v>
      </c>
      <c r="G52" s="88">
        <f t="shared" si="1"/>
        <v>37077.71887559029</v>
      </c>
    </row>
    <row r="53" spans="1:7" x14ac:dyDescent="0.25">
      <c r="A53" s="87">
        <f t="shared" si="4"/>
        <v>44927</v>
      </c>
      <c r="B53" s="78">
        <v>37</v>
      </c>
      <c r="C53" s="71">
        <f t="shared" si="5"/>
        <v>37077.71887559029</v>
      </c>
      <c r="D53" s="88">
        <f t="shared" si="0"/>
        <v>145.22</v>
      </c>
      <c r="E53" s="88">
        <f t="shared" si="2"/>
        <v>253.34544781749608</v>
      </c>
      <c r="F53" s="88">
        <f t="shared" si="3"/>
        <v>397.7</v>
      </c>
      <c r="G53" s="88">
        <f t="shared" si="1"/>
        <v>36824.373427772793</v>
      </c>
    </row>
    <row r="54" spans="1:7" x14ac:dyDescent="0.25">
      <c r="A54" s="87">
        <f t="shared" si="4"/>
        <v>44958</v>
      </c>
      <c r="B54" s="78">
        <v>38</v>
      </c>
      <c r="C54" s="71">
        <f t="shared" si="5"/>
        <v>36824.373427772793</v>
      </c>
      <c r="D54" s="88">
        <f t="shared" si="0"/>
        <v>144.22999999999999</v>
      </c>
      <c r="E54" s="88">
        <f t="shared" si="2"/>
        <v>254.33771748811463</v>
      </c>
      <c r="F54" s="88">
        <f t="shared" si="3"/>
        <v>397.7</v>
      </c>
      <c r="G54" s="88">
        <f t="shared" si="1"/>
        <v>36570.035710284676</v>
      </c>
    </row>
    <row r="55" spans="1:7" x14ac:dyDescent="0.25">
      <c r="A55" s="87">
        <f t="shared" si="4"/>
        <v>44986</v>
      </c>
      <c r="B55" s="78">
        <v>39</v>
      </c>
      <c r="C55" s="71">
        <f t="shared" si="5"/>
        <v>36570.035710284676</v>
      </c>
      <c r="D55" s="88">
        <f t="shared" si="0"/>
        <v>143.22999999999999</v>
      </c>
      <c r="E55" s="88">
        <f t="shared" si="2"/>
        <v>255.33387354827642</v>
      </c>
      <c r="F55" s="88">
        <f t="shared" si="3"/>
        <v>397.7</v>
      </c>
      <c r="G55" s="88">
        <f t="shared" si="1"/>
        <v>36314.7018367364</v>
      </c>
    </row>
    <row r="56" spans="1:7" x14ac:dyDescent="0.25">
      <c r="A56" s="87">
        <f t="shared" si="4"/>
        <v>45017</v>
      </c>
      <c r="B56" s="78">
        <v>40</v>
      </c>
      <c r="C56" s="71">
        <f t="shared" si="5"/>
        <v>36314.7018367364</v>
      </c>
      <c r="D56" s="88">
        <f t="shared" si="0"/>
        <v>142.22999999999999</v>
      </c>
      <c r="E56" s="88">
        <f t="shared" si="2"/>
        <v>256.33393121967384</v>
      </c>
      <c r="F56" s="88">
        <f t="shared" si="3"/>
        <v>397.7</v>
      </c>
      <c r="G56" s="88">
        <f t="shared" si="1"/>
        <v>36058.367905516723</v>
      </c>
    </row>
    <row r="57" spans="1:7" x14ac:dyDescent="0.25">
      <c r="A57" s="87">
        <f t="shared" si="4"/>
        <v>45047</v>
      </c>
      <c r="B57" s="78">
        <v>41</v>
      </c>
      <c r="C57" s="71">
        <f t="shared" si="5"/>
        <v>36058.367905516723</v>
      </c>
      <c r="D57" s="88">
        <f t="shared" si="0"/>
        <v>141.22999999999999</v>
      </c>
      <c r="E57" s="88">
        <f t="shared" si="2"/>
        <v>257.33790578361754</v>
      </c>
      <c r="F57" s="88">
        <f t="shared" si="3"/>
        <v>397.7</v>
      </c>
      <c r="G57" s="88">
        <f t="shared" si="1"/>
        <v>35801.029999733102</v>
      </c>
    </row>
    <row r="58" spans="1:7" x14ac:dyDescent="0.25">
      <c r="A58" s="87">
        <f t="shared" si="4"/>
        <v>45078</v>
      </c>
      <c r="B58" s="78">
        <v>42</v>
      </c>
      <c r="C58" s="71">
        <f t="shared" si="5"/>
        <v>35801.029999733102</v>
      </c>
      <c r="D58" s="88">
        <f t="shared" si="0"/>
        <v>140.22</v>
      </c>
      <c r="E58" s="88">
        <f t="shared" si="2"/>
        <v>258.34581258127002</v>
      </c>
      <c r="F58" s="88">
        <f t="shared" si="3"/>
        <v>397.7</v>
      </c>
      <c r="G58" s="88">
        <f t="shared" si="1"/>
        <v>35542.684187151834</v>
      </c>
    </row>
    <row r="59" spans="1:7" x14ac:dyDescent="0.25">
      <c r="A59" s="87">
        <f t="shared" si="4"/>
        <v>45108</v>
      </c>
      <c r="B59" s="78">
        <v>43</v>
      </c>
      <c r="C59" s="71">
        <f t="shared" si="5"/>
        <v>35542.684187151834</v>
      </c>
      <c r="D59" s="88">
        <f t="shared" si="0"/>
        <v>139.21</v>
      </c>
      <c r="E59" s="88">
        <f t="shared" si="2"/>
        <v>259.35766701388002</v>
      </c>
      <c r="F59" s="88">
        <f t="shared" si="3"/>
        <v>397.7</v>
      </c>
      <c r="G59" s="88">
        <f t="shared" si="1"/>
        <v>35283.326520137955</v>
      </c>
    </row>
    <row r="60" spans="1:7" x14ac:dyDescent="0.25">
      <c r="A60" s="87">
        <f t="shared" si="4"/>
        <v>45139</v>
      </c>
      <c r="B60" s="78">
        <v>44</v>
      </c>
      <c r="C60" s="71">
        <f t="shared" si="5"/>
        <v>35283.326520137955</v>
      </c>
      <c r="D60" s="88">
        <f t="shared" si="0"/>
        <v>138.19</v>
      </c>
      <c r="E60" s="88">
        <f t="shared" si="2"/>
        <v>260.3734845430177</v>
      </c>
      <c r="F60" s="88">
        <f t="shared" si="3"/>
        <v>397.7</v>
      </c>
      <c r="G60" s="88">
        <f t="shared" si="1"/>
        <v>35022.953035594939</v>
      </c>
    </row>
    <row r="61" spans="1:7" x14ac:dyDescent="0.25">
      <c r="A61" s="87">
        <f t="shared" si="4"/>
        <v>45170</v>
      </c>
      <c r="B61" s="78">
        <v>45</v>
      </c>
      <c r="C61" s="71">
        <f t="shared" si="5"/>
        <v>35022.953035594939</v>
      </c>
      <c r="D61" s="88">
        <f t="shared" si="0"/>
        <v>137.16999999999999</v>
      </c>
      <c r="E61" s="88">
        <f t="shared" si="2"/>
        <v>261.3932806908112</v>
      </c>
      <c r="F61" s="88">
        <f t="shared" si="3"/>
        <v>397.7</v>
      </c>
      <c r="G61" s="88">
        <f t="shared" si="1"/>
        <v>34761.559754904127</v>
      </c>
    </row>
    <row r="62" spans="1:7" x14ac:dyDescent="0.25">
      <c r="A62" s="87">
        <f t="shared" si="4"/>
        <v>45200</v>
      </c>
      <c r="B62" s="78">
        <v>46</v>
      </c>
      <c r="C62" s="71">
        <f t="shared" si="5"/>
        <v>34761.559754904127</v>
      </c>
      <c r="D62" s="88">
        <f t="shared" si="0"/>
        <v>136.15</v>
      </c>
      <c r="E62" s="88">
        <f t="shared" si="2"/>
        <v>262.41707104018354</v>
      </c>
      <c r="F62" s="88">
        <f t="shared" si="3"/>
        <v>397.7</v>
      </c>
      <c r="G62" s="88">
        <f t="shared" si="1"/>
        <v>34499.142683863945</v>
      </c>
    </row>
    <row r="63" spans="1:7" x14ac:dyDescent="0.25">
      <c r="A63" s="87">
        <f t="shared" si="4"/>
        <v>45231</v>
      </c>
      <c r="B63" s="78">
        <v>47</v>
      </c>
      <c r="C63" s="71">
        <f t="shared" si="5"/>
        <v>34499.142683863945</v>
      </c>
      <c r="D63" s="88">
        <f t="shared" si="0"/>
        <v>135.12</v>
      </c>
      <c r="E63" s="88">
        <f t="shared" si="2"/>
        <v>263.44487123509094</v>
      </c>
      <c r="F63" s="88">
        <f t="shared" si="3"/>
        <v>397.7</v>
      </c>
      <c r="G63" s="88">
        <f t="shared" si="1"/>
        <v>34235.697812628852</v>
      </c>
    </row>
    <row r="64" spans="1:7" x14ac:dyDescent="0.25">
      <c r="A64" s="87">
        <f t="shared" si="4"/>
        <v>45261</v>
      </c>
      <c r="B64" s="78">
        <v>48</v>
      </c>
      <c r="C64" s="71">
        <f t="shared" si="5"/>
        <v>34235.697812628852</v>
      </c>
      <c r="D64" s="88">
        <f t="shared" si="0"/>
        <v>134.09</v>
      </c>
      <c r="E64" s="88">
        <f t="shared" si="2"/>
        <v>264.47669698076174</v>
      </c>
      <c r="F64" s="88">
        <f t="shared" si="3"/>
        <v>397.7</v>
      </c>
      <c r="G64" s="88">
        <f t="shared" si="1"/>
        <v>33971.221115648092</v>
      </c>
    </row>
    <row r="65" spans="1:7" x14ac:dyDescent="0.25">
      <c r="A65" s="87">
        <f t="shared" si="4"/>
        <v>45292</v>
      </c>
      <c r="B65" s="78">
        <v>49</v>
      </c>
      <c r="C65" s="71">
        <f t="shared" si="5"/>
        <v>33971.221115648092</v>
      </c>
      <c r="D65" s="88">
        <f t="shared" si="0"/>
        <v>133.05000000000001</v>
      </c>
      <c r="E65" s="88">
        <f t="shared" si="2"/>
        <v>265.51256404393632</v>
      </c>
      <c r="F65" s="88">
        <f t="shared" si="3"/>
        <v>397.7</v>
      </c>
      <c r="G65" s="88">
        <f t="shared" si="1"/>
        <v>33705.708551604155</v>
      </c>
    </row>
    <row r="66" spans="1:7" x14ac:dyDescent="0.25">
      <c r="A66" s="87">
        <f t="shared" si="4"/>
        <v>45323</v>
      </c>
      <c r="B66" s="78">
        <v>50</v>
      </c>
      <c r="C66" s="71">
        <f t="shared" si="5"/>
        <v>33705.708551604155</v>
      </c>
      <c r="D66" s="88">
        <f t="shared" si="0"/>
        <v>132.01</v>
      </c>
      <c r="E66" s="88">
        <f t="shared" si="2"/>
        <v>266.55248825310844</v>
      </c>
      <c r="F66" s="88">
        <f t="shared" si="3"/>
        <v>397.7</v>
      </c>
      <c r="G66" s="88">
        <f t="shared" si="1"/>
        <v>33439.156063351045</v>
      </c>
    </row>
    <row r="67" spans="1:7" x14ac:dyDescent="0.25">
      <c r="A67" s="87">
        <f t="shared" si="4"/>
        <v>45352</v>
      </c>
      <c r="B67" s="78">
        <v>51</v>
      </c>
      <c r="C67" s="71">
        <f t="shared" si="5"/>
        <v>33439.156063351045</v>
      </c>
      <c r="D67" s="88">
        <f t="shared" si="0"/>
        <v>130.97</v>
      </c>
      <c r="E67" s="88">
        <f t="shared" si="2"/>
        <v>267.59648549876647</v>
      </c>
      <c r="F67" s="88">
        <f t="shared" si="3"/>
        <v>397.7</v>
      </c>
      <c r="G67" s="88">
        <f t="shared" si="1"/>
        <v>33171.559577852277</v>
      </c>
    </row>
    <row r="68" spans="1:7" x14ac:dyDescent="0.25">
      <c r="A68" s="87">
        <f t="shared" si="4"/>
        <v>45383</v>
      </c>
      <c r="B68" s="78">
        <v>52</v>
      </c>
      <c r="C68" s="71">
        <f t="shared" si="5"/>
        <v>33171.559577852277</v>
      </c>
      <c r="D68" s="88">
        <f t="shared" si="0"/>
        <v>129.91999999999999</v>
      </c>
      <c r="E68" s="88">
        <f t="shared" si="2"/>
        <v>268.64457173363661</v>
      </c>
      <c r="F68" s="88">
        <f t="shared" si="3"/>
        <v>397.7</v>
      </c>
      <c r="G68" s="88">
        <f t="shared" si="1"/>
        <v>32902.915006118637</v>
      </c>
    </row>
    <row r="69" spans="1:7" x14ac:dyDescent="0.25">
      <c r="A69" s="87">
        <f t="shared" si="4"/>
        <v>45413</v>
      </c>
      <c r="B69" s="78">
        <v>53</v>
      </c>
      <c r="C69" s="71">
        <f t="shared" si="5"/>
        <v>32902.915006118637</v>
      </c>
      <c r="D69" s="88">
        <f t="shared" si="0"/>
        <v>128.87</v>
      </c>
      <c r="E69" s="88">
        <f t="shared" si="2"/>
        <v>269.69676297292671</v>
      </c>
      <c r="F69" s="88">
        <f t="shared" si="3"/>
        <v>397.7</v>
      </c>
      <c r="G69" s="88">
        <f t="shared" si="1"/>
        <v>32633.218243145711</v>
      </c>
    </row>
    <row r="70" spans="1:7" x14ac:dyDescent="0.25">
      <c r="A70" s="87">
        <f t="shared" si="4"/>
        <v>45444</v>
      </c>
      <c r="B70" s="78">
        <v>54</v>
      </c>
      <c r="C70" s="71">
        <f t="shared" si="5"/>
        <v>32633.218243145711</v>
      </c>
      <c r="D70" s="88">
        <f t="shared" si="0"/>
        <v>127.81</v>
      </c>
      <c r="E70" s="88">
        <f t="shared" si="2"/>
        <v>270.75307529457069</v>
      </c>
      <c r="F70" s="88">
        <f t="shared" si="3"/>
        <v>397.7</v>
      </c>
      <c r="G70" s="88">
        <f t="shared" si="1"/>
        <v>32362.46516785114</v>
      </c>
    </row>
    <row r="71" spans="1:7" x14ac:dyDescent="0.25">
      <c r="A71" s="87">
        <f t="shared" si="4"/>
        <v>45474</v>
      </c>
      <c r="B71" s="78">
        <v>55</v>
      </c>
      <c r="C71" s="71">
        <f t="shared" si="5"/>
        <v>32362.46516785114</v>
      </c>
      <c r="D71" s="88">
        <f t="shared" si="0"/>
        <v>126.75</v>
      </c>
      <c r="E71" s="88">
        <f t="shared" si="2"/>
        <v>271.81352483947444</v>
      </c>
      <c r="F71" s="88">
        <f t="shared" si="3"/>
        <v>397.7</v>
      </c>
      <c r="G71" s="88">
        <f t="shared" si="1"/>
        <v>32090.651643011664</v>
      </c>
    </row>
    <row r="72" spans="1:7" x14ac:dyDescent="0.25">
      <c r="A72" s="87">
        <f t="shared" si="4"/>
        <v>45505</v>
      </c>
      <c r="B72" s="78">
        <v>56</v>
      </c>
      <c r="C72" s="71">
        <f t="shared" si="5"/>
        <v>32090.651643011664</v>
      </c>
      <c r="D72" s="88">
        <f t="shared" si="0"/>
        <v>125.69</v>
      </c>
      <c r="E72" s="88">
        <f t="shared" si="2"/>
        <v>272.87812781176228</v>
      </c>
      <c r="F72" s="88">
        <f t="shared" si="3"/>
        <v>397.7</v>
      </c>
      <c r="G72" s="88">
        <f t="shared" si="1"/>
        <v>31817.7735151999</v>
      </c>
    </row>
    <row r="73" spans="1:7" x14ac:dyDescent="0.25">
      <c r="A73" s="87">
        <f t="shared" si="4"/>
        <v>45536</v>
      </c>
      <c r="B73" s="78">
        <v>57</v>
      </c>
      <c r="C73" s="71">
        <f t="shared" si="5"/>
        <v>31817.7735151999</v>
      </c>
      <c r="D73" s="88">
        <f t="shared" si="0"/>
        <v>124.62</v>
      </c>
      <c r="E73" s="88">
        <f t="shared" si="2"/>
        <v>273.94690047902503</v>
      </c>
      <c r="F73" s="88">
        <f t="shared" si="3"/>
        <v>397.7</v>
      </c>
      <c r="G73" s="88">
        <f t="shared" si="1"/>
        <v>31543.826614720874</v>
      </c>
    </row>
    <row r="74" spans="1:7" x14ac:dyDescent="0.25">
      <c r="A74" s="87">
        <f t="shared" si="4"/>
        <v>45566</v>
      </c>
      <c r="B74" s="78">
        <v>58</v>
      </c>
      <c r="C74" s="71">
        <f t="shared" si="5"/>
        <v>31543.826614720874</v>
      </c>
      <c r="D74" s="88">
        <f t="shared" si="0"/>
        <v>123.55</v>
      </c>
      <c r="E74" s="88">
        <f t="shared" si="2"/>
        <v>275.01985917256792</v>
      </c>
      <c r="F74" s="88">
        <f t="shared" si="3"/>
        <v>397.7</v>
      </c>
      <c r="G74" s="88">
        <f t="shared" si="1"/>
        <v>31268.806755548307</v>
      </c>
    </row>
    <row r="75" spans="1:7" x14ac:dyDescent="0.25">
      <c r="A75" s="87">
        <f t="shared" si="4"/>
        <v>45597</v>
      </c>
      <c r="B75" s="78">
        <v>59</v>
      </c>
      <c r="C75" s="71">
        <f t="shared" si="5"/>
        <v>31268.806755548307</v>
      </c>
      <c r="D75" s="88">
        <f t="shared" si="0"/>
        <v>122.47</v>
      </c>
      <c r="E75" s="88">
        <f t="shared" si="2"/>
        <v>276.09702028766054</v>
      </c>
      <c r="F75" s="88">
        <f t="shared" si="3"/>
        <v>397.7</v>
      </c>
      <c r="G75" s="88">
        <f t="shared" si="1"/>
        <v>30992.709735260647</v>
      </c>
    </row>
    <row r="76" spans="1:7" x14ac:dyDescent="0.25">
      <c r="A76" s="87">
        <f t="shared" si="4"/>
        <v>45627</v>
      </c>
      <c r="B76" s="78">
        <v>60</v>
      </c>
      <c r="C76" s="71">
        <f>G75</f>
        <v>30992.709735260647</v>
      </c>
      <c r="D76" s="88">
        <f t="shared" si="0"/>
        <v>121.39</v>
      </c>
      <c r="E76" s="88">
        <f t="shared" si="2"/>
        <v>277.17840028378714</v>
      </c>
      <c r="F76" s="88">
        <f t="shared" si="3"/>
        <v>397.7</v>
      </c>
      <c r="G76" s="88">
        <f>C76-E76</f>
        <v>30715.531334976858</v>
      </c>
    </row>
    <row r="77" spans="1:7" x14ac:dyDescent="0.25">
      <c r="A77" s="87">
        <f t="shared" si="4"/>
        <v>45658</v>
      </c>
      <c r="B77" s="78">
        <v>61</v>
      </c>
      <c r="C77" s="71">
        <f t="shared" ref="C77:C136" si="6">G76</f>
        <v>30715.531334976858</v>
      </c>
      <c r="D77" s="88">
        <f t="shared" si="0"/>
        <v>120.3</v>
      </c>
      <c r="E77" s="88">
        <f t="shared" si="2"/>
        <v>278.26401568489865</v>
      </c>
      <c r="F77" s="88">
        <f t="shared" si="3"/>
        <v>397.7</v>
      </c>
      <c r="G77" s="88">
        <f t="shared" ref="G77:G137" si="7">C77-E77</f>
        <v>30437.267319291961</v>
      </c>
    </row>
    <row r="78" spans="1:7" x14ac:dyDescent="0.25">
      <c r="A78" s="87">
        <f t="shared" si="4"/>
        <v>45689</v>
      </c>
      <c r="B78" s="78">
        <v>62</v>
      </c>
      <c r="C78" s="71">
        <f t="shared" si="6"/>
        <v>30437.267319291961</v>
      </c>
      <c r="D78" s="88">
        <f t="shared" si="0"/>
        <v>119.21</v>
      </c>
      <c r="E78" s="88">
        <f t="shared" si="2"/>
        <v>279.35388307966451</v>
      </c>
      <c r="F78" s="88">
        <f t="shared" si="3"/>
        <v>397.7</v>
      </c>
      <c r="G78" s="88">
        <f t="shared" si="7"/>
        <v>30157.913436212297</v>
      </c>
    </row>
    <row r="79" spans="1:7" x14ac:dyDescent="0.25">
      <c r="A79" s="87">
        <f t="shared" si="4"/>
        <v>45717</v>
      </c>
      <c r="B79" s="78">
        <v>63</v>
      </c>
      <c r="C79" s="71">
        <f t="shared" si="6"/>
        <v>30157.913436212297</v>
      </c>
      <c r="D79" s="88">
        <f t="shared" si="0"/>
        <v>118.12</v>
      </c>
      <c r="E79" s="88">
        <f t="shared" si="2"/>
        <v>280.44801912172653</v>
      </c>
      <c r="F79" s="88">
        <f t="shared" si="3"/>
        <v>397.7</v>
      </c>
      <c r="G79" s="88">
        <f t="shared" si="7"/>
        <v>29877.465417090571</v>
      </c>
    </row>
    <row r="80" spans="1:7" x14ac:dyDescent="0.25">
      <c r="A80" s="87">
        <f t="shared" si="4"/>
        <v>45748</v>
      </c>
      <c r="B80" s="78">
        <v>64</v>
      </c>
      <c r="C80" s="71">
        <f t="shared" si="6"/>
        <v>29877.465417090571</v>
      </c>
      <c r="D80" s="88">
        <f t="shared" si="0"/>
        <v>117.02</v>
      </c>
      <c r="E80" s="88">
        <f t="shared" si="2"/>
        <v>281.54644052995332</v>
      </c>
      <c r="F80" s="88">
        <f t="shared" si="3"/>
        <v>397.7</v>
      </c>
      <c r="G80" s="88">
        <f t="shared" si="7"/>
        <v>29595.918976560617</v>
      </c>
    </row>
    <row r="81" spans="1:7" x14ac:dyDescent="0.25">
      <c r="A81" s="87">
        <f t="shared" si="4"/>
        <v>45778</v>
      </c>
      <c r="B81" s="78">
        <v>65</v>
      </c>
      <c r="C81" s="71">
        <f t="shared" si="6"/>
        <v>29595.918976560617</v>
      </c>
      <c r="D81" s="88">
        <f t="shared" si="0"/>
        <v>115.92</v>
      </c>
      <c r="E81" s="88">
        <f t="shared" si="2"/>
        <v>282.64916408869561</v>
      </c>
      <c r="F81" s="88">
        <f t="shared" si="3"/>
        <v>397.7</v>
      </c>
      <c r="G81" s="88">
        <f t="shared" si="7"/>
        <v>29313.269812471921</v>
      </c>
    </row>
    <row r="82" spans="1:7" x14ac:dyDescent="0.25">
      <c r="A82" s="87">
        <f t="shared" si="4"/>
        <v>45809</v>
      </c>
      <c r="B82" s="78">
        <v>66</v>
      </c>
      <c r="C82" s="71">
        <f t="shared" si="6"/>
        <v>29313.269812471921</v>
      </c>
      <c r="D82" s="88">
        <f t="shared" ref="D82:D136" si="8">ROUND(C82*$E$13/12,2)</f>
        <v>114.81</v>
      </c>
      <c r="E82" s="88">
        <f t="shared" si="2"/>
        <v>283.75620664804302</v>
      </c>
      <c r="F82" s="88">
        <f t="shared" si="3"/>
        <v>397.7</v>
      </c>
      <c r="G82" s="88">
        <f t="shared" si="7"/>
        <v>29029.513605823879</v>
      </c>
    </row>
    <row r="83" spans="1:7" x14ac:dyDescent="0.25">
      <c r="A83" s="87">
        <f t="shared" si="4"/>
        <v>45839</v>
      </c>
      <c r="B83" s="78">
        <v>67</v>
      </c>
      <c r="C83" s="71">
        <f t="shared" si="6"/>
        <v>29029.513605823879</v>
      </c>
      <c r="D83" s="88">
        <f t="shared" si="8"/>
        <v>113.7</v>
      </c>
      <c r="E83" s="88">
        <f t="shared" ref="E83:E136" si="9">PPMT($E$13/12,B83,$E$7-1,-$C$18,$E$12,0)</f>
        <v>284.86758512408113</v>
      </c>
      <c r="F83" s="88">
        <f t="shared" ref="F83:F136" si="10">ROUND(PMT($E$13/12,$E$7-1,-$C$18,$E$12),2)</f>
        <v>397.7</v>
      </c>
      <c r="G83" s="88">
        <f t="shared" si="7"/>
        <v>28744.646020699798</v>
      </c>
    </row>
    <row r="84" spans="1:7" x14ac:dyDescent="0.25">
      <c r="A84" s="87">
        <f t="shared" ref="A84:A136" si="11">EDATE(A83,1)</f>
        <v>45870</v>
      </c>
      <c r="B84" s="78">
        <v>68</v>
      </c>
      <c r="C84" s="71">
        <f t="shared" si="6"/>
        <v>28744.646020699798</v>
      </c>
      <c r="D84" s="88">
        <f t="shared" si="8"/>
        <v>112.58</v>
      </c>
      <c r="E84" s="88">
        <f t="shared" si="9"/>
        <v>285.98331649915048</v>
      </c>
      <c r="F84" s="88">
        <f t="shared" si="10"/>
        <v>397.7</v>
      </c>
      <c r="G84" s="88">
        <f t="shared" si="7"/>
        <v>28458.662704200648</v>
      </c>
    </row>
    <row r="85" spans="1:7" x14ac:dyDescent="0.25">
      <c r="A85" s="87">
        <f t="shared" si="11"/>
        <v>45901</v>
      </c>
      <c r="B85" s="78">
        <v>69</v>
      </c>
      <c r="C85" s="71">
        <f t="shared" si="6"/>
        <v>28458.662704200648</v>
      </c>
      <c r="D85" s="88">
        <f t="shared" si="8"/>
        <v>111.46</v>
      </c>
      <c r="E85" s="88">
        <f t="shared" si="9"/>
        <v>287.10341782210548</v>
      </c>
      <c r="F85" s="88">
        <f t="shared" si="10"/>
        <v>397.7</v>
      </c>
      <c r="G85" s="88">
        <f t="shared" si="7"/>
        <v>28171.559286378542</v>
      </c>
    </row>
    <row r="86" spans="1:7" x14ac:dyDescent="0.25">
      <c r="A86" s="87">
        <f t="shared" si="11"/>
        <v>45931</v>
      </c>
      <c r="B86" s="78">
        <v>70</v>
      </c>
      <c r="C86" s="71">
        <f t="shared" si="6"/>
        <v>28171.559286378542</v>
      </c>
      <c r="D86" s="88">
        <f t="shared" si="8"/>
        <v>110.34</v>
      </c>
      <c r="E86" s="88">
        <f t="shared" si="9"/>
        <v>288.2279062085754</v>
      </c>
      <c r="F86" s="88">
        <f t="shared" si="10"/>
        <v>397.7</v>
      </c>
      <c r="G86" s="88">
        <f t="shared" si="7"/>
        <v>27883.331380169966</v>
      </c>
    </row>
    <row r="87" spans="1:7" x14ac:dyDescent="0.25">
      <c r="A87" s="87">
        <f t="shared" si="11"/>
        <v>45962</v>
      </c>
      <c r="B87" s="78">
        <v>71</v>
      </c>
      <c r="C87" s="71">
        <f t="shared" si="6"/>
        <v>27883.331380169966</v>
      </c>
      <c r="D87" s="88">
        <f t="shared" si="8"/>
        <v>109.21</v>
      </c>
      <c r="E87" s="88">
        <f t="shared" si="9"/>
        <v>289.35679884122567</v>
      </c>
      <c r="F87" s="88">
        <f t="shared" si="10"/>
        <v>397.7</v>
      </c>
      <c r="G87" s="88">
        <f t="shared" si="7"/>
        <v>27593.974581328741</v>
      </c>
    </row>
    <row r="88" spans="1:7" x14ac:dyDescent="0.25">
      <c r="A88" s="87">
        <f t="shared" si="11"/>
        <v>45992</v>
      </c>
      <c r="B88" s="78">
        <v>72</v>
      </c>
      <c r="C88" s="71">
        <f t="shared" si="6"/>
        <v>27593.974581328741</v>
      </c>
      <c r="D88" s="88">
        <f t="shared" si="8"/>
        <v>108.08</v>
      </c>
      <c r="E88" s="88">
        <f t="shared" si="9"/>
        <v>290.49011297002045</v>
      </c>
      <c r="F88" s="88">
        <f t="shared" si="10"/>
        <v>397.7</v>
      </c>
      <c r="G88" s="88">
        <f t="shared" si="7"/>
        <v>27303.484468358722</v>
      </c>
    </row>
    <row r="89" spans="1:7" x14ac:dyDescent="0.25">
      <c r="A89" s="87">
        <f t="shared" si="11"/>
        <v>46023</v>
      </c>
      <c r="B89" s="78">
        <v>73</v>
      </c>
      <c r="C89" s="71">
        <f t="shared" si="6"/>
        <v>27303.484468358722</v>
      </c>
      <c r="D89" s="88">
        <f t="shared" si="8"/>
        <v>106.94</v>
      </c>
      <c r="E89" s="88">
        <f t="shared" si="9"/>
        <v>291.62786591248636</v>
      </c>
      <c r="F89" s="88">
        <f t="shared" si="10"/>
        <v>397.7</v>
      </c>
      <c r="G89" s="88">
        <f t="shared" si="7"/>
        <v>27011.856602446234</v>
      </c>
    </row>
    <row r="90" spans="1:7" x14ac:dyDescent="0.25">
      <c r="A90" s="87">
        <f t="shared" si="11"/>
        <v>46054</v>
      </c>
      <c r="B90" s="78">
        <v>74</v>
      </c>
      <c r="C90" s="71">
        <f t="shared" si="6"/>
        <v>27011.856602446234</v>
      </c>
      <c r="D90" s="88">
        <f t="shared" si="8"/>
        <v>105.8</v>
      </c>
      <c r="E90" s="88">
        <f t="shared" si="9"/>
        <v>292.77007505397694</v>
      </c>
      <c r="F90" s="88">
        <f t="shared" si="10"/>
        <v>397.7</v>
      </c>
      <c r="G90" s="88">
        <f t="shared" si="7"/>
        <v>26719.086527392257</v>
      </c>
    </row>
    <row r="91" spans="1:7" x14ac:dyDescent="0.25">
      <c r="A91" s="87">
        <f t="shared" si="11"/>
        <v>46082</v>
      </c>
      <c r="B91" s="78">
        <v>75</v>
      </c>
      <c r="C91" s="71">
        <f t="shared" si="6"/>
        <v>26719.086527392257</v>
      </c>
      <c r="D91" s="88">
        <f t="shared" si="8"/>
        <v>104.65</v>
      </c>
      <c r="E91" s="88">
        <f t="shared" si="9"/>
        <v>293.9167578479383</v>
      </c>
      <c r="F91" s="88">
        <f t="shared" si="10"/>
        <v>397.7</v>
      </c>
      <c r="G91" s="88">
        <f t="shared" si="7"/>
        <v>26425.169769544318</v>
      </c>
    </row>
    <row r="92" spans="1:7" x14ac:dyDescent="0.25">
      <c r="A92" s="87">
        <f t="shared" si="11"/>
        <v>46113</v>
      </c>
      <c r="B92" s="78">
        <v>76</v>
      </c>
      <c r="C92" s="71">
        <f t="shared" si="6"/>
        <v>26425.169769544318</v>
      </c>
      <c r="D92" s="88">
        <f t="shared" si="8"/>
        <v>103.5</v>
      </c>
      <c r="E92" s="88">
        <f t="shared" si="9"/>
        <v>295.06793181617616</v>
      </c>
      <c r="F92" s="88">
        <f t="shared" si="10"/>
        <v>397.7</v>
      </c>
      <c r="G92" s="88">
        <f t="shared" si="7"/>
        <v>26130.101837728143</v>
      </c>
    </row>
    <row r="93" spans="1:7" x14ac:dyDescent="0.25">
      <c r="A93" s="87">
        <f t="shared" si="11"/>
        <v>46143</v>
      </c>
      <c r="B93" s="78">
        <v>77</v>
      </c>
      <c r="C93" s="71">
        <f t="shared" si="6"/>
        <v>26130.101837728143</v>
      </c>
      <c r="D93" s="88">
        <f t="shared" si="8"/>
        <v>102.34</v>
      </c>
      <c r="E93" s="88">
        <f t="shared" si="9"/>
        <v>296.22361454912277</v>
      </c>
      <c r="F93" s="88">
        <f t="shared" si="10"/>
        <v>397.7</v>
      </c>
      <c r="G93" s="88">
        <f t="shared" si="7"/>
        <v>25833.878223179021</v>
      </c>
    </row>
    <row r="94" spans="1:7" x14ac:dyDescent="0.25">
      <c r="A94" s="87">
        <f t="shared" si="11"/>
        <v>46174</v>
      </c>
      <c r="B94" s="78">
        <v>78</v>
      </c>
      <c r="C94" s="71">
        <f t="shared" si="6"/>
        <v>25833.878223179021</v>
      </c>
      <c r="D94" s="88">
        <f t="shared" si="8"/>
        <v>101.18</v>
      </c>
      <c r="E94" s="88">
        <f t="shared" si="9"/>
        <v>297.38382370610685</v>
      </c>
      <c r="F94" s="88">
        <f t="shared" si="10"/>
        <v>397.7</v>
      </c>
      <c r="G94" s="88">
        <f t="shared" si="7"/>
        <v>25536.494399472915</v>
      </c>
    </row>
    <row r="95" spans="1:7" x14ac:dyDescent="0.25">
      <c r="A95" s="87">
        <f t="shared" si="11"/>
        <v>46204</v>
      </c>
      <c r="B95" s="78">
        <v>79</v>
      </c>
      <c r="C95" s="71">
        <f t="shared" si="6"/>
        <v>25536.494399472915</v>
      </c>
      <c r="D95" s="88">
        <f t="shared" si="8"/>
        <v>100.02</v>
      </c>
      <c r="E95" s="88">
        <f t="shared" si="9"/>
        <v>298.54857701562247</v>
      </c>
      <c r="F95" s="88">
        <f t="shared" si="10"/>
        <v>397.7</v>
      </c>
      <c r="G95" s="88">
        <f t="shared" si="7"/>
        <v>25237.945822457292</v>
      </c>
    </row>
    <row r="96" spans="1:7" x14ac:dyDescent="0.25">
      <c r="A96" s="87">
        <f t="shared" si="11"/>
        <v>46235</v>
      </c>
      <c r="B96" s="78">
        <v>80</v>
      </c>
      <c r="C96" s="71">
        <f t="shared" si="6"/>
        <v>25237.945822457292</v>
      </c>
      <c r="D96" s="88">
        <f t="shared" si="8"/>
        <v>98.85</v>
      </c>
      <c r="E96" s="88">
        <f t="shared" si="9"/>
        <v>299.71789227560032</v>
      </c>
      <c r="F96" s="88">
        <f t="shared" si="10"/>
        <v>397.7</v>
      </c>
      <c r="G96" s="88">
        <f t="shared" si="7"/>
        <v>24938.227930181692</v>
      </c>
    </row>
    <row r="97" spans="1:7" x14ac:dyDescent="0.25">
      <c r="A97" s="87">
        <f t="shared" si="11"/>
        <v>46266</v>
      </c>
      <c r="B97" s="78">
        <v>81</v>
      </c>
      <c r="C97" s="71">
        <f t="shared" si="6"/>
        <v>24938.227930181692</v>
      </c>
      <c r="D97" s="88">
        <f t="shared" si="8"/>
        <v>97.67</v>
      </c>
      <c r="E97" s="88">
        <f t="shared" si="9"/>
        <v>300.89178735367972</v>
      </c>
      <c r="F97" s="88">
        <f t="shared" si="10"/>
        <v>397.7</v>
      </c>
      <c r="G97" s="88">
        <f t="shared" si="7"/>
        <v>24637.336142828011</v>
      </c>
    </row>
    <row r="98" spans="1:7" x14ac:dyDescent="0.25">
      <c r="A98" s="87">
        <f t="shared" si="11"/>
        <v>46296</v>
      </c>
      <c r="B98" s="78">
        <v>82</v>
      </c>
      <c r="C98" s="71">
        <f t="shared" si="6"/>
        <v>24637.336142828011</v>
      </c>
      <c r="D98" s="88">
        <f t="shared" si="8"/>
        <v>96.5</v>
      </c>
      <c r="E98" s="88">
        <f t="shared" si="9"/>
        <v>302.07028018748167</v>
      </c>
      <c r="F98" s="88">
        <f t="shared" si="10"/>
        <v>397.7</v>
      </c>
      <c r="G98" s="88">
        <f t="shared" si="7"/>
        <v>24335.265862640528</v>
      </c>
    </row>
    <row r="99" spans="1:7" x14ac:dyDescent="0.25">
      <c r="A99" s="87">
        <f t="shared" si="11"/>
        <v>46327</v>
      </c>
      <c r="B99" s="78">
        <v>83</v>
      </c>
      <c r="C99" s="71">
        <f t="shared" si="6"/>
        <v>24335.265862640528</v>
      </c>
      <c r="D99" s="88">
        <f t="shared" si="8"/>
        <v>95.31</v>
      </c>
      <c r="E99" s="88">
        <f t="shared" si="9"/>
        <v>303.25338878488259</v>
      </c>
      <c r="F99" s="88">
        <f t="shared" si="10"/>
        <v>397.7</v>
      </c>
      <c r="G99" s="88">
        <f t="shared" si="7"/>
        <v>24032.012473855644</v>
      </c>
    </row>
    <row r="100" spans="1:7" x14ac:dyDescent="0.25">
      <c r="A100" s="87">
        <f t="shared" si="11"/>
        <v>46357</v>
      </c>
      <c r="B100" s="78">
        <v>84</v>
      </c>
      <c r="C100" s="71">
        <f t="shared" si="6"/>
        <v>24032.012473855644</v>
      </c>
      <c r="D100" s="88">
        <f t="shared" si="8"/>
        <v>94.13</v>
      </c>
      <c r="E100" s="88">
        <f t="shared" si="9"/>
        <v>304.44113122429007</v>
      </c>
      <c r="F100" s="88">
        <f t="shared" si="10"/>
        <v>397.7</v>
      </c>
      <c r="G100" s="88">
        <f t="shared" si="7"/>
        <v>23727.571342631352</v>
      </c>
    </row>
    <row r="101" spans="1:7" x14ac:dyDescent="0.25">
      <c r="A101" s="87">
        <f t="shared" si="11"/>
        <v>46388</v>
      </c>
      <c r="B101" s="78">
        <v>85</v>
      </c>
      <c r="C101" s="71">
        <f t="shared" si="6"/>
        <v>23727.571342631352</v>
      </c>
      <c r="D101" s="88">
        <f t="shared" si="8"/>
        <v>92.93</v>
      </c>
      <c r="E101" s="88">
        <f t="shared" si="9"/>
        <v>305.63352565491851</v>
      </c>
      <c r="F101" s="88">
        <f t="shared" si="10"/>
        <v>397.7</v>
      </c>
      <c r="G101" s="88">
        <f t="shared" si="7"/>
        <v>23421.937816976435</v>
      </c>
    </row>
    <row r="102" spans="1:7" x14ac:dyDescent="0.25">
      <c r="A102" s="87">
        <f t="shared" si="11"/>
        <v>46419</v>
      </c>
      <c r="B102" s="78">
        <v>86</v>
      </c>
      <c r="C102" s="71">
        <f t="shared" si="6"/>
        <v>23421.937816976435</v>
      </c>
      <c r="D102" s="88">
        <f t="shared" si="8"/>
        <v>91.74</v>
      </c>
      <c r="E102" s="88">
        <f t="shared" si="9"/>
        <v>306.83059029706698</v>
      </c>
      <c r="F102" s="88">
        <f t="shared" si="10"/>
        <v>397.7</v>
      </c>
      <c r="G102" s="88">
        <f t="shared" si="7"/>
        <v>23115.107226679367</v>
      </c>
    </row>
    <row r="103" spans="1:7" x14ac:dyDescent="0.25">
      <c r="A103" s="87">
        <f t="shared" si="11"/>
        <v>46447</v>
      </c>
      <c r="B103" s="78">
        <v>87</v>
      </c>
      <c r="C103" s="71">
        <f t="shared" si="6"/>
        <v>23115.107226679367</v>
      </c>
      <c r="D103" s="88">
        <f t="shared" si="8"/>
        <v>90.53</v>
      </c>
      <c r="E103" s="88">
        <f t="shared" si="9"/>
        <v>308.03234344239712</v>
      </c>
      <c r="F103" s="88">
        <f t="shared" si="10"/>
        <v>397.7</v>
      </c>
      <c r="G103" s="88">
        <f t="shared" si="7"/>
        <v>22807.074883236972</v>
      </c>
    </row>
    <row r="104" spans="1:7" x14ac:dyDescent="0.25">
      <c r="A104" s="87">
        <f t="shared" si="11"/>
        <v>46478</v>
      </c>
      <c r="B104" s="78">
        <v>88</v>
      </c>
      <c r="C104" s="71">
        <f t="shared" si="6"/>
        <v>22807.074883236972</v>
      </c>
      <c r="D104" s="88">
        <f t="shared" si="8"/>
        <v>89.33</v>
      </c>
      <c r="E104" s="88">
        <f t="shared" si="9"/>
        <v>309.23880345421321</v>
      </c>
      <c r="F104" s="88">
        <f t="shared" si="10"/>
        <v>397.7</v>
      </c>
      <c r="G104" s="88">
        <f t="shared" si="7"/>
        <v>22497.836079782759</v>
      </c>
    </row>
    <row r="105" spans="1:7" x14ac:dyDescent="0.25">
      <c r="A105" s="87">
        <f t="shared" si="11"/>
        <v>46508</v>
      </c>
      <c r="B105" s="78">
        <v>89</v>
      </c>
      <c r="C105" s="71">
        <f t="shared" si="6"/>
        <v>22497.836079782759</v>
      </c>
      <c r="D105" s="88">
        <f t="shared" si="8"/>
        <v>88.12</v>
      </c>
      <c r="E105" s="88">
        <f t="shared" si="9"/>
        <v>310.44998876774218</v>
      </c>
      <c r="F105" s="88">
        <f t="shared" si="10"/>
        <v>397.7</v>
      </c>
      <c r="G105" s="88">
        <f t="shared" si="7"/>
        <v>22187.386091015018</v>
      </c>
    </row>
    <row r="106" spans="1:7" x14ac:dyDescent="0.25">
      <c r="A106" s="87">
        <f t="shared" si="11"/>
        <v>46539</v>
      </c>
      <c r="B106" s="78">
        <v>90</v>
      </c>
      <c r="C106" s="71">
        <f t="shared" si="6"/>
        <v>22187.386091015018</v>
      </c>
      <c r="D106" s="88">
        <f t="shared" si="8"/>
        <v>86.9</v>
      </c>
      <c r="E106" s="88">
        <f t="shared" si="9"/>
        <v>311.66591789041593</v>
      </c>
      <c r="F106" s="88">
        <f t="shared" si="10"/>
        <v>397.7</v>
      </c>
      <c r="G106" s="88">
        <f t="shared" si="7"/>
        <v>21875.720173124602</v>
      </c>
    </row>
    <row r="107" spans="1:7" x14ac:dyDescent="0.25">
      <c r="A107" s="87">
        <f t="shared" si="11"/>
        <v>46569</v>
      </c>
      <c r="B107" s="78">
        <v>91</v>
      </c>
      <c r="C107" s="71">
        <f t="shared" si="6"/>
        <v>21875.720173124602</v>
      </c>
      <c r="D107" s="88">
        <f t="shared" si="8"/>
        <v>85.68</v>
      </c>
      <c r="E107" s="88">
        <f t="shared" si="9"/>
        <v>312.88660940215334</v>
      </c>
      <c r="F107" s="88">
        <f t="shared" si="10"/>
        <v>397.7</v>
      </c>
      <c r="G107" s="88">
        <f t="shared" si="7"/>
        <v>21562.833563722448</v>
      </c>
    </row>
    <row r="108" spans="1:7" x14ac:dyDescent="0.25">
      <c r="A108" s="87">
        <f t="shared" si="11"/>
        <v>46600</v>
      </c>
      <c r="B108" s="78">
        <v>92</v>
      </c>
      <c r="C108" s="71">
        <f t="shared" si="6"/>
        <v>21562.833563722448</v>
      </c>
      <c r="D108" s="88">
        <f t="shared" si="8"/>
        <v>84.45</v>
      </c>
      <c r="E108" s="88">
        <f t="shared" si="9"/>
        <v>314.11208195564507</v>
      </c>
      <c r="F108" s="88">
        <f t="shared" si="10"/>
        <v>397.7</v>
      </c>
      <c r="G108" s="88">
        <f t="shared" si="7"/>
        <v>21248.721481766803</v>
      </c>
    </row>
    <row r="109" spans="1:7" x14ac:dyDescent="0.25">
      <c r="A109" s="87">
        <f t="shared" si="11"/>
        <v>46631</v>
      </c>
      <c r="B109" s="78">
        <v>93</v>
      </c>
      <c r="C109" s="71">
        <f t="shared" si="6"/>
        <v>21248.721481766803</v>
      </c>
      <c r="D109" s="88">
        <f t="shared" si="8"/>
        <v>83.22</v>
      </c>
      <c r="E109" s="88">
        <f t="shared" si="9"/>
        <v>315.34235427663805</v>
      </c>
      <c r="F109" s="88">
        <f t="shared" si="10"/>
        <v>397.7</v>
      </c>
      <c r="G109" s="88">
        <f t="shared" si="7"/>
        <v>20933.379127490163</v>
      </c>
    </row>
    <row r="110" spans="1:7" x14ac:dyDescent="0.25">
      <c r="A110" s="87">
        <f t="shared" si="11"/>
        <v>46661</v>
      </c>
      <c r="B110" s="78">
        <v>94</v>
      </c>
      <c r="C110" s="71">
        <f t="shared" si="6"/>
        <v>20933.379127490163</v>
      </c>
      <c r="D110" s="88">
        <f t="shared" si="8"/>
        <v>81.99</v>
      </c>
      <c r="E110" s="88">
        <f t="shared" si="9"/>
        <v>316.57744516422156</v>
      </c>
      <c r="F110" s="88">
        <f t="shared" si="10"/>
        <v>397.7</v>
      </c>
      <c r="G110" s="88">
        <f t="shared" si="7"/>
        <v>20616.801682325942</v>
      </c>
    </row>
    <row r="111" spans="1:7" x14ac:dyDescent="0.25">
      <c r="A111" s="87">
        <f t="shared" si="11"/>
        <v>46692</v>
      </c>
      <c r="B111" s="78">
        <v>95</v>
      </c>
      <c r="C111" s="71">
        <f t="shared" si="6"/>
        <v>20616.801682325942</v>
      </c>
      <c r="D111" s="88">
        <f t="shared" si="8"/>
        <v>80.75</v>
      </c>
      <c r="E111" s="88">
        <f t="shared" si="9"/>
        <v>317.81737349111478</v>
      </c>
      <c r="F111" s="88">
        <f t="shared" si="10"/>
        <v>397.7</v>
      </c>
      <c r="G111" s="88">
        <f t="shared" si="7"/>
        <v>20298.984308834828</v>
      </c>
    </row>
    <row r="112" spans="1:7" x14ac:dyDescent="0.25">
      <c r="A112" s="87">
        <f t="shared" si="11"/>
        <v>46722</v>
      </c>
      <c r="B112" s="78">
        <v>96</v>
      </c>
      <c r="C112" s="71">
        <f t="shared" si="6"/>
        <v>20298.984308834828</v>
      </c>
      <c r="D112" s="88">
        <f t="shared" si="8"/>
        <v>79.5</v>
      </c>
      <c r="E112" s="88">
        <f t="shared" si="9"/>
        <v>319.06215820395494</v>
      </c>
      <c r="F112" s="88">
        <f t="shared" si="10"/>
        <v>397.7</v>
      </c>
      <c r="G112" s="88">
        <f t="shared" si="7"/>
        <v>19979.922150630871</v>
      </c>
    </row>
    <row r="113" spans="1:12" x14ac:dyDescent="0.25">
      <c r="A113" s="87">
        <f t="shared" si="11"/>
        <v>46753</v>
      </c>
      <c r="B113" s="78">
        <v>97</v>
      </c>
      <c r="C113" s="71">
        <f t="shared" si="6"/>
        <v>19979.922150630871</v>
      </c>
      <c r="D113" s="88">
        <f t="shared" si="8"/>
        <v>78.25</v>
      </c>
      <c r="E113" s="88">
        <f t="shared" si="9"/>
        <v>320.31181832358715</v>
      </c>
      <c r="F113" s="88">
        <f t="shared" si="10"/>
        <v>397.7</v>
      </c>
      <c r="G113" s="88">
        <f t="shared" si="7"/>
        <v>19659.610332307286</v>
      </c>
    </row>
    <row r="114" spans="1:12" x14ac:dyDescent="0.25">
      <c r="A114" s="87">
        <f t="shared" si="11"/>
        <v>46784</v>
      </c>
      <c r="B114" s="78">
        <v>98</v>
      </c>
      <c r="C114" s="71">
        <f t="shared" si="6"/>
        <v>19659.610332307286</v>
      </c>
      <c r="D114" s="88">
        <f t="shared" si="8"/>
        <v>77</v>
      </c>
      <c r="E114" s="88">
        <f t="shared" si="9"/>
        <v>321.56637294535449</v>
      </c>
      <c r="F114" s="88">
        <f t="shared" si="10"/>
        <v>397.7</v>
      </c>
      <c r="G114" s="88">
        <f t="shared" si="7"/>
        <v>19338.04395936193</v>
      </c>
    </row>
    <row r="115" spans="1:12" x14ac:dyDescent="0.25">
      <c r="A115" s="87">
        <f t="shared" si="11"/>
        <v>46813</v>
      </c>
      <c r="B115" s="78">
        <v>99</v>
      </c>
      <c r="C115" s="71">
        <f t="shared" si="6"/>
        <v>19338.04395936193</v>
      </c>
      <c r="D115" s="88">
        <f t="shared" si="8"/>
        <v>75.739999999999995</v>
      </c>
      <c r="E115" s="88">
        <f t="shared" si="9"/>
        <v>322.82584123939051</v>
      </c>
      <c r="F115" s="88">
        <f t="shared" si="10"/>
        <v>397.7</v>
      </c>
      <c r="G115" s="88">
        <f t="shared" si="7"/>
        <v>19015.218118122539</v>
      </c>
    </row>
    <row r="116" spans="1:12" x14ac:dyDescent="0.25">
      <c r="A116" s="87">
        <f t="shared" si="11"/>
        <v>46844</v>
      </c>
      <c r="B116" s="78">
        <v>100</v>
      </c>
      <c r="C116" s="71">
        <f t="shared" si="6"/>
        <v>19015.218118122539</v>
      </c>
      <c r="D116" s="88">
        <f t="shared" si="8"/>
        <v>74.48</v>
      </c>
      <c r="E116" s="88">
        <f t="shared" si="9"/>
        <v>324.09024245091138</v>
      </c>
      <c r="F116" s="88">
        <f t="shared" si="10"/>
        <v>397.7</v>
      </c>
      <c r="G116" s="88">
        <f t="shared" si="7"/>
        <v>18691.127875671627</v>
      </c>
    </row>
    <row r="117" spans="1:12" x14ac:dyDescent="0.25">
      <c r="A117" s="87">
        <f t="shared" si="11"/>
        <v>46874</v>
      </c>
      <c r="B117" s="78">
        <v>101</v>
      </c>
      <c r="C117" s="71">
        <f t="shared" si="6"/>
        <v>18691.127875671627</v>
      </c>
      <c r="D117" s="88">
        <f t="shared" si="8"/>
        <v>73.209999999999994</v>
      </c>
      <c r="E117" s="88">
        <f t="shared" si="9"/>
        <v>325.35959590051084</v>
      </c>
      <c r="F117" s="88">
        <f t="shared" si="10"/>
        <v>397.7</v>
      </c>
      <c r="G117" s="88">
        <f t="shared" si="7"/>
        <v>18365.768279771117</v>
      </c>
    </row>
    <row r="118" spans="1:12" x14ac:dyDescent="0.25">
      <c r="A118" s="87">
        <f t="shared" si="11"/>
        <v>46905</v>
      </c>
      <c r="B118" s="78">
        <v>102</v>
      </c>
      <c r="C118" s="71">
        <f t="shared" si="6"/>
        <v>18365.768279771117</v>
      </c>
      <c r="D118" s="88">
        <f t="shared" si="8"/>
        <v>71.930000000000007</v>
      </c>
      <c r="E118" s="88">
        <f t="shared" si="9"/>
        <v>326.63392098445451</v>
      </c>
      <c r="F118" s="88">
        <f t="shared" si="10"/>
        <v>397.7</v>
      </c>
      <c r="G118" s="88">
        <f t="shared" si="7"/>
        <v>18039.134358786661</v>
      </c>
    </row>
    <row r="119" spans="1:12" x14ac:dyDescent="0.25">
      <c r="A119" s="87">
        <f t="shared" si="11"/>
        <v>46935</v>
      </c>
      <c r="B119" s="78">
        <v>103</v>
      </c>
      <c r="C119" s="71">
        <f t="shared" si="6"/>
        <v>18039.134358786661</v>
      </c>
      <c r="D119" s="88">
        <f t="shared" si="8"/>
        <v>70.650000000000006</v>
      </c>
      <c r="E119" s="88">
        <f t="shared" si="9"/>
        <v>327.91323717497687</v>
      </c>
      <c r="F119" s="88">
        <f t="shared" si="10"/>
        <v>397.7</v>
      </c>
      <c r="G119" s="88">
        <f t="shared" si="7"/>
        <v>17711.221121611685</v>
      </c>
    </row>
    <row r="120" spans="1:12" x14ac:dyDescent="0.25">
      <c r="A120" s="87">
        <f t="shared" si="11"/>
        <v>46966</v>
      </c>
      <c r="B120" s="78">
        <v>104</v>
      </c>
      <c r="C120" s="71">
        <f t="shared" si="6"/>
        <v>17711.221121611685</v>
      </c>
      <c r="D120" s="88">
        <f t="shared" si="8"/>
        <v>69.37</v>
      </c>
      <c r="E120" s="88">
        <f t="shared" si="9"/>
        <v>329.19756402057891</v>
      </c>
      <c r="F120" s="88">
        <f t="shared" si="10"/>
        <v>397.7</v>
      </c>
      <c r="G120" s="88">
        <f t="shared" si="7"/>
        <v>17382.023557591107</v>
      </c>
    </row>
    <row r="121" spans="1:12" x14ac:dyDescent="0.25">
      <c r="A121" s="87">
        <f t="shared" si="11"/>
        <v>46997</v>
      </c>
      <c r="B121" s="78">
        <v>105</v>
      </c>
      <c r="C121" s="71">
        <f t="shared" si="6"/>
        <v>17382.023557591107</v>
      </c>
      <c r="D121" s="88">
        <f t="shared" si="8"/>
        <v>68.08</v>
      </c>
      <c r="E121" s="88">
        <f t="shared" si="9"/>
        <v>330.48692114632621</v>
      </c>
      <c r="F121" s="88">
        <f t="shared" si="10"/>
        <v>397.7</v>
      </c>
      <c r="G121" s="88">
        <f t="shared" si="7"/>
        <v>17051.53663644478</v>
      </c>
    </row>
    <row r="122" spans="1:12" x14ac:dyDescent="0.25">
      <c r="A122" s="87">
        <f t="shared" si="11"/>
        <v>47027</v>
      </c>
      <c r="B122" s="78">
        <v>106</v>
      </c>
      <c r="C122" s="71">
        <f t="shared" si="6"/>
        <v>17051.53663644478</v>
      </c>
      <c r="D122" s="88">
        <f t="shared" si="8"/>
        <v>66.790000000000006</v>
      </c>
      <c r="E122" s="88">
        <f t="shared" si="9"/>
        <v>331.78132825414929</v>
      </c>
      <c r="F122" s="88">
        <f t="shared" si="10"/>
        <v>397.7</v>
      </c>
      <c r="G122" s="88">
        <f t="shared" si="7"/>
        <v>16719.75530819063</v>
      </c>
    </row>
    <row r="123" spans="1:12" x14ac:dyDescent="0.25">
      <c r="A123" s="87">
        <f t="shared" si="11"/>
        <v>47058</v>
      </c>
      <c r="B123" s="78">
        <v>107</v>
      </c>
      <c r="C123" s="71">
        <f t="shared" si="6"/>
        <v>16719.75530819063</v>
      </c>
      <c r="D123" s="88">
        <f t="shared" si="8"/>
        <v>65.489999999999995</v>
      </c>
      <c r="E123" s="88">
        <f t="shared" si="9"/>
        <v>333.08080512314467</v>
      </c>
      <c r="F123" s="88">
        <f t="shared" si="10"/>
        <v>397.7</v>
      </c>
      <c r="G123" s="88">
        <f t="shared" si="7"/>
        <v>16386.674503067487</v>
      </c>
    </row>
    <row r="124" spans="1:12" x14ac:dyDescent="0.25">
      <c r="A124" s="87">
        <f t="shared" si="11"/>
        <v>47088</v>
      </c>
      <c r="B124" s="78">
        <v>108</v>
      </c>
      <c r="C124" s="71">
        <f t="shared" si="6"/>
        <v>16386.674503067487</v>
      </c>
      <c r="D124" s="88">
        <f t="shared" si="8"/>
        <v>64.180000000000007</v>
      </c>
      <c r="E124" s="88">
        <f t="shared" si="9"/>
        <v>334.38537160987704</v>
      </c>
      <c r="F124" s="88">
        <f t="shared" si="10"/>
        <v>397.7</v>
      </c>
      <c r="G124" s="88">
        <f t="shared" si="7"/>
        <v>16052.28913145761</v>
      </c>
    </row>
    <row r="125" spans="1:12" x14ac:dyDescent="0.25">
      <c r="A125" s="87">
        <f t="shared" si="11"/>
        <v>47119</v>
      </c>
      <c r="B125" s="78">
        <v>109</v>
      </c>
      <c r="C125" s="71">
        <f t="shared" si="6"/>
        <v>16052.28913145761</v>
      </c>
      <c r="D125" s="88">
        <f t="shared" si="8"/>
        <v>62.87</v>
      </c>
      <c r="E125" s="88">
        <f t="shared" si="9"/>
        <v>335.69504764868236</v>
      </c>
      <c r="F125" s="88">
        <f t="shared" si="10"/>
        <v>397.7</v>
      </c>
      <c r="G125" s="88">
        <f t="shared" si="7"/>
        <v>15716.594083808928</v>
      </c>
    </row>
    <row r="126" spans="1:12" x14ac:dyDescent="0.25">
      <c r="A126" s="87">
        <f t="shared" si="11"/>
        <v>47150</v>
      </c>
      <c r="B126" s="78">
        <v>110</v>
      </c>
      <c r="C126" s="71">
        <f t="shared" si="6"/>
        <v>15716.594083808928</v>
      </c>
      <c r="D126" s="88">
        <f t="shared" si="8"/>
        <v>61.56</v>
      </c>
      <c r="E126" s="88">
        <f t="shared" si="9"/>
        <v>337.00985325197303</v>
      </c>
      <c r="F126" s="88">
        <f t="shared" si="10"/>
        <v>397.7</v>
      </c>
      <c r="G126" s="88">
        <f t="shared" si="7"/>
        <v>15379.584230556955</v>
      </c>
    </row>
    <row r="127" spans="1:12" x14ac:dyDescent="0.25">
      <c r="A127" s="87">
        <f t="shared" si="11"/>
        <v>47178</v>
      </c>
      <c r="B127" s="78">
        <v>111</v>
      </c>
      <c r="C127" s="71">
        <f t="shared" si="6"/>
        <v>15379.584230556955</v>
      </c>
      <c r="D127" s="88">
        <f t="shared" si="8"/>
        <v>60.24</v>
      </c>
      <c r="E127" s="88">
        <f t="shared" si="9"/>
        <v>338.32980851054327</v>
      </c>
      <c r="F127" s="88">
        <f t="shared" si="10"/>
        <v>397.7</v>
      </c>
      <c r="G127" s="88">
        <f t="shared" si="7"/>
        <v>15041.254422046411</v>
      </c>
    </row>
    <row r="128" spans="1:12" x14ac:dyDescent="0.25">
      <c r="A128" s="87">
        <f t="shared" si="11"/>
        <v>47209</v>
      </c>
      <c r="B128" s="78">
        <v>112</v>
      </c>
      <c r="C128" s="71">
        <f t="shared" si="6"/>
        <v>15041.254422046411</v>
      </c>
      <c r="D128" s="88">
        <f t="shared" si="8"/>
        <v>58.91</v>
      </c>
      <c r="E128" s="88">
        <f t="shared" si="9"/>
        <v>339.65493359387625</v>
      </c>
      <c r="F128" s="88">
        <f t="shared" si="10"/>
        <v>397.7</v>
      </c>
      <c r="G128" s="88">
        <f t="shared" si="7"/>
        <v>14701.599488452535</v>
      </c>
      <c r="L128" s="127"/>
    </row>
    <row r="129" spans="1:12" x14ac:dyDescent="0.25">
      <c r="A129" s="87">
        <f t="shared" si="11"/>
        <v>47239</v>
      </c>
      <c r="B129" s="78">
        <v>113</v>
      </c>
      <c r="C129" s="71">
        <f t="shared" si="6"/>
        <v>14701.599488452535</v>
      </c>
      <c r="D129" s="88">
        <f t="shared" si="8"/>
        <v>57.58</v>
      </c>
      <c r="E129" s="88">
        <f t="shared" si="9"/>
        <v>340.98524875045229</v>
      </c>
      <c r="F129" s="88">
        <f t="shared" si="10"/>
        <v>397.7</v>
      </c>
      <c r="G129" s="88">
        <f t="shared" si="7"/>
        <v>14360.614239702083</v>
      </c>
      <c r="L129" s="127"/>
    </row>
    <row r="130" spans="1:12" x14ac:dyDescent="0.25">
      <c r="A130" s="87">
        <f t="shared" si="11"/>
        <v>47270</v>
      </c>
      <c r="B130" s="78">
        <v>114</v>
      </c>
      <c r="C130" s="71">
        <f t="shared" si="6"/>
        <v>14360.614239702083</v>
      </c>
      <c r="D130" s="88">
        <f t="shared" si="8"/>
        <v>56.25</v>
      </c>
      <c r="E130" s="88">
        <f t="shared" si="9"/>
        <v>342.32077430805822</v>
      </c>
      <c r="F130" s="88">
        <f t="shared" si="10"/>
        <v>397.7</v>
      </c>
      <c r="G130" s="88">
        <f t="shared" si="7"/>
        <v>14018.293465394025</v>
      </c>
    </row>
    <row r="131" spans="1:12" x14ac:dyDescent="0.25">
      <c r="A131" s="87">
        <f t="shared" si="11"/>
        <v>47300</v>
      </c>
      <c r="B131" s="78">
        <v>115</v>
      </c>
      <c r="C131" s="71">
        <f t="shared" si="6"/>
        <v>14018.293465394025</v>
      </c>
      <c r="D131" s="88">
        <f t="shared" si="8"/>
        <v>54.9</v>
      </c>
      <c r="E131" s="88">
        <f t="shared" si="9"/>
        <v>343.66153067409806</v>
      </c>
      <c r="F131" s="88">
        <f t="shared" si="10"/>
        <v>397.7</v>
      </c>
      <c r="G131" s="88">
        <f t="shared" si="7"/>
        <v>13674.631934719926</v>
      </c>
    </row>
    <row r="132" spans="1:12" x14ac:dyDescent="0.25">
      <c r="A132" s="87">
        <f t="shared" si="11"/>
        <v>47331</v>
      </c>
      <c r="B132" s="78">
        <v>116</v>
      </c>
      <c r="C132" s="71">
        <f t="shared" si="6"/>
        <v>13674.631934719926</v>
      </c>
      <c r="D132" s="88">
        <f t="shared" si="8"/>
        <v>53.56</v>
      </c>
      <c r="E132" s="88">
        <f t="shared" si="9"/>
        <v>345.00753833590494</v>
      </c>
      <c r="F132" s="88">
        <f t="shared" si="10"/>
        <v>397.7</v>
      </c>
      <c r="G132" s="88">
        <f t="shared" si="7"/>
        <v>13329.624396384021</v>
      </c>
    </row>
    <row r="133" spans="1:12" x14ac:dyDescent="0.25">
      <c r="A133" s="87">
        <f t="shared" si="11"/>
        <v>47362</v>
      </c>
      <c r="B133" s="78">
        <v>117</v>
      </c>
      <c r="C133" s="71">
        <f t="shared" si="6"/>
        <v>13329.624396384021</v>
      </c>
      <c r="D133" s="88">
        <f t="shared" si="8"/>
        <v>52.21</v>
      </c>
      <c r="E133" s="88">
        <f t="shared" si="9"/>
        <v>346.35881786105392</v>
      </c>
      <c r="F133" s="88">
        <f t="shared" si="10"/>
        <v>397.7</v>
      </c>
      <c r="G133" s="88">
        <f t="shared" si="7"/>
        <v>12983.265578522967</v>
      </c>
    </row>
    <row r="134" spans="1:12" x14ac:dyDescent="0.25">
      <c r="A134" s="87">
        <f t="shared" si="11"/>
        <v>47392</v>
      </c>
      <c r="B134" s="78">
        <v>118</v>
      </c>
      <c r="C134" s="71">
        <f t="shared" si="6"/>
        <v>12983.265578522967</v>
      </c>
      <c r="D134" s="88">
        <f t="shared" si="8"/>
        <v>50.85</v>
      </c>
      <c r="E134" s="88">
        <f t="shared" si="9"/>
        <v>347.7153898976764</v>
      </c>
      <c r="F134" s="88">
        <f t="shared" si="10"/>
        <v>397.7</v>
      </c>
      <c r="G134" s="88">
        <f t="shared" si="7"/>
        <v>12635.550188625291</v>
      </c>
    </row>
    <row r="135" spans="1:12" x14ac:dyDescent="0.25">
      <c r="A135" s="87">
        <f t="shared" si="11"/>
        <v>47423</v>
      </c>
      <c r="B135" s="78">
        <v>119</v>
      </c>
      <c r="C135" s="71">
        <f t="shared" si="6"/>
        <v>12635.550188625291</v>
      </c>
      <c r="D135" s="88">
        <f t="shared" si="8"/>
        <v>49.49</v>
      </c>
      <c r="E135" s="88">
        <f t="shared" si="9"/>
        <v>349.07727517477565</v>
      </c>
      <c r="F135" s="88">
        <f t="shared" si="10"/>
        <v>397.7</v>
      </c>
      <c r="G135" s="88">
        <f t="shared" si="7"/>
        <v>12286.472913450516</v>
      </c>
    </row>
    <row r="136" spans="1:12" x14ac:dyDescent="0.25">
      <c r="A136" s="87">
        <f t="shared" si="11"/>
        <v>47453</v>
      </c>
      <c r="B136" s="78">
        <v>120</v>
      </c>
      <c r="C136" s="71">
        <f t="shared" si="6"/>
        <v>12286.472913450516</v>
      </c>
      <c r="D136" s="88">
        <f t="shared" si="8"/>
        <v>48.12</v>
      </c>
      <c r="E136" s="88">
        <f t="shared" si="9"/>
        <v>350.44449450254348</v>
      </c>
      <c r="F136" s="88">
        <f t="shared" si="10"/>
        <v>397.7</v>
      </c>
      <c r="G136" s="88">
        <f t="shared" si="7"/>
        <v>11936.028418947972</v>
      </c>
    </row>
    <row r="137" spans="1:12" x14ac:dyDescent="0.25">
      <c r="A137" s="87">
        <v>47499</v>
      </c>
      <c r="B137" s="78">
        <v>121</v>
      </c>
      <c r="C137" s="71">
        <f>G136</f>
        <v>11936.028418947972</v>
      </c>
      <c r="D137" s="88">
        <f>ROUND(C137*$E$13/12,2)*16/31</f>
        <v>24.129032258064516</v>
      </c>
      <c r="E137" s="88">
        <f>(C137-E12)*16/31</f>
        <v>113.59402268282382</v>
      </c>
      <c r="F137" s="88">
        <f>D137+E137</f>
        <v>137.72305494088835</v>
      </c>
      <c r="G137" s="88">
        <f t="shared" si="7"/>
        <v>11822.434396265147</v>
      </c>
      <c r="J137" s="12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35"/>
  <sheetViews>
    <sheetView workbookViewId="0">
      <selection activeCell="K32" sqref="K32"/>
    </sheetView>
  </sheetViews>
  <sheetFormatPr defaultColWidth="9.42578125" defaultRowHeight="15" x14ac:dyDescent="0.25"/>
  <cols>
    <col min="1" max="1" width="9.42578125" style="79"/>
    <col min="2" max="2" width="7.5703125" style="79" customWidth="1"/>
    <col min="3" max="3" width="14.5703125" style="79" customWidth="1"/>
    <col min="4" max="4" width="14.42578125" style="79" customWidth="1"/>
    <col min="5" max="7" width="14.5703125" style="79" customWidth="1"/>
    <col min="8" max="10" width="9.42578125" style="79"/>
    <col min="11" max="11" width="11" style="79" customWidth="1"/>
    <col min="12" max="16384" width="9.42578125" style="79"/>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116"/>
      <c r="L3" s="116"/>
    </row>
    <row r="4" spans="1:16" ht="21" x14ac:dyDescent="0.35">
      <c r="A4" s="65"/>
      <c r="B4" s="69" t="s">
        <v>45</v>
      </c>
      <c r="C4" s="65"/>
      <c r="D4" s="65"/>
      <c r="E4" s="70"/>
      <c r="F4" s="71"/>
      <c r="G4" s="65"/>
      <c r="K4" s="110"/>
      <c r="L4" s="111"/>
      <c r="M4" s="112"/>
      <c r="N4" s="103"/>
      <c r="O4" s="102"/>
    </row>
    <row r="5" spans="1:16" x14ac:dyDescent="0.25">
      <c r="A5" s="65"/>
      <c r="B5" s="65"/>
      <c r="C5" s="65"/>
      <c r="D5" s="65"/>
      <c r="E5" s="65"/>
      <c r="F5" s="71"/>
      <c r="G5" s="65"/>
      <c r="K5" s="110"/>
      <c r="L5" s="111"/>
      <c r="M5" s="112"/>
      <c r="N5" s="101"/>
      <c r="O5" s="102"/>
    </row>
    <row r="6" spans="1:16" x14ac:dyDescent="0.25">
      <c r="A6" s="65"/>
      <c r="B6" s="72" t="s">
        <v>48</v>
      </c>
      <c r="C6" s="73"/>
      <c r="D6" s="74"/>
      <c r="E6" s="75">
        <v>43846</v>
      </c>
      <c r="F6" s="76"/>
      <c r="G6" s="65"/>
      <c r="K6" s="110"/>
      <c r="L6" s="111"/>
      <c r="M6" s="112"/>
      <c r="N6" s="90"/>
      <c r="O6" s="90"/>
    </row>
    <row r="7" spans="1:16" x14ac:dyDescent="0.25">
      <c r="A7" s="65"/>
      <c r="B7" s="77" t="s">
        <v>50</v>
      </c>
      <c r="C7" s="78"/>
      <c r="E7" s="80">
        <v>121</v>
      </c>
      <c r="F7" s="81" t="s">
        <v>51</v>
      </c>
      <c r="G7" s="65"/>
      <c r="K7" s="110"/>
      <c r="L7" s="111"/>
      <c r="M7" s="112"/>
      <c r="N7" s="92"/>
      <c r="O7" s="92"/>
    </row>
    <row r="8" spans="1:16" x14ac:dyDescent="0.25">
      <c r="A8" s="65"/>
      <c r="B8" s="77" t="s">
        <v>68</v>
      </c>
      <c r="C8" s="78"/>
      <c r="D8" s="100">
        <f>E6-1</f>
        <v>43845</v>
      </c>
      <c r="E8" s="89">
        <v>829972.94266431697</v>
      </c>
      <c r="F8" s="81" t="s">
        <v>54</v>
      </c>
      <c r="G8" s="65"/>
      <c r="K8" s="110"/>
      <c r="L8" s="111"/>
      <c r="M8" s="112"/>
      <c r="N8" s="92"/>
      <c r="O8" s="92"/>
    </row>
    <row r="9" spans="1:16" x14ac:dyDescent="0.25">
      <c r="A9" s="65"/>
      <c r="B9" s="77" t="s">
        <v>69</v>
      </c>
      <c r="C9" s="78"/>
      <c r="D9" s="100">
        <f>EDATE(D8,E7)</f>
        <v>47529</v>
      </c>
      <c r="E9" s="89">
        <v>81198.833333333299</v>
      </c>
      <c r="F9" s="81" t="s">
        <v>54</v>
      </c>
      <c r="G9" s="65"/>
      <c r="K9" s="90"/>
      <c r="L9" s="93"/>
      <c r="M9" s="90"/>
      <c r="N9" s="92"/>
      <c r="O9" s="92"/>
    </row>
    <row r="10" spans="1:16" x14ac:dyDescent="0.25">
      <c r="A10" s="65"/>
      <c r="B10" s="77" t="s">
        <v>57</v>
      </c>
      <c r="C10" s="78"/>
      <c r="E10" s="82">
        <v>1</v>
      </c>
      <c r="F10" s="81"/>
      <c r="G10" s="65"/>
      <c r="M10" s="93"/>
      <c r="N10" s="93"/>
      <c r="O10" s="93"/>
    </row>
    <row r="11" spans="1:16" x14ac:dyDescent="0.25">
      <c r="A11" s="65"/>
      <c r="B11" s="109" t="s">
        <v>60</v>
      </c>
      <c r="C11" s="113"/>
      <c r="D11" s="114"/>
      <c r="E11" s="136">
        <v>4.7E-2</v>
      </c>
      <c r="F11" s="83"/>
      <c r="G11" s="84"/>
      <c r="K11" s="91"/>
      <c r="L11" s="91"/>
      <c r="M11" s="92"/>
      <c r="N11" s="92"/>
      <c r="O11" s="92"/>
      <c r="P11" s="93"/>
    </row>
    <row r="12" spans="1:16" x14ac:dyDescent="0.25">
      <c r="A12" s="65"/>
      <c r="B12" s="80"/>
      <c r="C12" s="78"/>
      <c r="E12" s="85"/>
      <c r="F12" s="80"/>
      <c r="G12" s="84"/>
      <c r="K12" s="91"/>
      <c r="L12" s="91"/>
      <c r="M12" s="92"/>
      <c r="N12" s="92"/>
      <c r="O12" s="92"/>
      <c r="P12" s="93"/>
    </row>
    <row r="13" spans="1:16" x14ac:dyDescent="0.25">
      <c r="K13" s="91"/>
      <c r="L13" s="91"/>
      <c r="M13" s="92"/>
      <c r="N13" s="92"/>
      <c r="O13" s="92"/>
      <c r="P13" s="93"/>
    </row>
    <row r="14" spans="1:16" ht="15.75" thickBot="1" x14ac:dyDescent="0.3">
      <c r="A14" s="86" t="s">
        <v>61</v>
      </c>
      <c r="B14" s="86" t="s">
        <v>62</v>
      </c>
      <c r="C14" s="86" t="s">
        <v>63</v>
      </c>
      <c r="D14" s="86" t="s">
        <v>64</v>
      </c>
      <c r="E14" s="86" t="s">
        <v>65</v>
      </c>
      <c r="F14" s="86" t="s">
        <v>66</v>
      </c>
      <c r="G14" s="86" t="s">
        <v>67</v>
      </c>
      <c r="K14" s="91"/>
      <c r="L14" s="91"/>
      <c r="M14" s="92"/>
      <c r="N14" s="92"/>
      <c r="O14" s="92"/>
      <c r="P14" s="93"/>
    </row>
    <row r="15" spans="1:16" x14ac:dyDescent="0.25">
      <c r="A15" s="87">
        <f>E6</f>
        <v>43846</v>
      </c>
      <c r="B15" s="78">
        <v>1</v>
      </c>
      <c r="C15" s="71">
        <f>E8</f>
        <v>829972.94266431697</v>
      </c>
      <c r="D15" s="88">
        <f>ROUND(C15*$E$11/12,2)*15/31</f>
        <v>1572.9338709677418</v>
      </c>
      <c r="E15" s="88">
        <f>PPMT($E$11/12,B15,$E$7,-$E$8,$E$9,0)*15/31</f>
        <v>2346.3597317048284</v>
      </c>
      <c r="F15" s="88">
        <f>D15+E15</f>
        <v>3919.2936026725702</v>
      </c>
      <c r="G15" s="88">
        <f>C15-E15</f>
        <v>827626.58293261216</v>
      </c>
      <c r="K15" s="91"/>
      <c r="L15" s="91"/>
      <c r="M15" s="92"/>
      <c r="N15" s="92"/>
      <c r="O15" s="92"/>
      <c r="P15" s="93"/>
    </row>
    <row r="16" spans="1:16" x14ac:dyDescent="0.25">
      <c r="A16" s="87">
        <v>43862</v>
      </c>
      <c r="B16" s="78">
        <v>2</v>
      </c>
      <c r="C16" s="71">
        <f>G15</f>
        <v>827626.58293261216</v>
      </c>
      <c r="D16" s="88">
        <f>ROUND(C16*$E$11/12,2)</f>
        <v>3241.54</v>
      </c>
      <c r="E16" s="88">
        <f>F16-D16</f>
        <v>4884.51</v>
      </c>
      <c r="F16" s="88">
        <f>ROUND(PMT($E$11/12,$E$7-1,-$C$16,$E$9),2)</f>
        <v>8126.05</v>
      </c>
      <c r="G16" s="88">
        <f>C16-E16</f>
        <v>822742.07293261215</v>
      </c>
      <c r="K16" s="91"/>
      <c r="L16" s="91"/>
      <c r="M16" s="92"/>
      <c r="N16" s="92"/>
      <c r="O16" s="92"/>
      <c r="P16" s="93"/>
    </row>
    <row r="17" spans="1:16" x14ac:dyDescent="0.25">
      <c r="A17" s="87">
        <f>EDATE(A16,1)</f>
        <v>43891</v>
      </c>
      <c r="B17" s="78">
        <v>3</v>
      </c>
      <c r="C17" s="71">
        <f>G16</f>
        <v>822742.07293261215</v>
      </c>
      <c r="D17" s="88">
        <f t="shared" ref="D17:D73" si="0">ROUND(C17*$E$11/12,2)</f>
        <v>3222.41</v>
      </c>
      <c r="E17" s="88">
        <f>F17-D17</f>
        <v>4903.6400000000003</v>
      </c>
      <c r="F17" s="88">
        <f t="shared" ref="F17:F80" si="1">F16</f>
        <v>8126.05</v>
      </c>
      <c r="G17" s="88">
        <f t="shared" ref="G17:G73" si="2">C17-E17</f>
        <v>817838.43293261214</v>
      </c>
      <c r="K17" s="91"/>
      <c r="L17" s="91"/>
      <c r="M17" s="92"/>
      <c r="N17" s="92"/>
      <c r="O17" s="92"/>
      <c r="P17" s="93"/>
    </row>
    <row r="18" spans="1:16" x14ac:dyDescent="0.25">
      <c r="A18" s="87">
        <f t="shared" ref="A18:A81" si="3">EDATE(A17,1)</f>
        <v>43922</v>
      </c>
      <c r="B18" s="78">
        <v>4</v>
      </c>
      <c r="C18" s="71">
        <f t="shared" ref="C18:C73" si="4">G17</f>
        <v>817838.43293261214</v>
      </c>
      <c r="D18" s="88">
        <f t="shared" si="0"/>
        <v>3203.2</v>
      </c>
      <c r="E18" s="88">
        <f t="shared" ref="E18:E73" si="5">F18-D18</f>
        <v>4922.8500000000004</v>
      </c>
      <c r="F18" s="88">
        <f t="shared" si="1"/>
        <v>8126.05</v>
      </c>
      <c r="G18" s="88">
        <f t="shared" si="2"/>
        <v>812915.58293261216</v>
      </c>
      <c r="K18" s="91"/>
      <c r="L18" s="91"/>
      <c r="M18" s="92"/>
      <c r="N18" s="92"/>
      <c r="O18" s="92"/>
      <c r="P18" s="93"/>
    </row>
    <row r="19" spans="1:16" x14ac:dyDescent="0.25">
      <c r="A19" s="87">
        <f t="shared" si="3"/>
        <v>43952</v>
      </c>
      <c r="B19" s="78">
        <v>5</v>
      </c>
      <c r="C19" s="71">
        <f t="shared" si="4"/>
        <v>812915.58293261216</v>
      </c>
      <c r="D19" s="88">
        <f t="shared" si="0"/>
        <v>3183.92</v>
      </c>
      <c r="E19" s="88">
        <f t="shared" si="5"/>
        <v>4942.13</v>
      </c>
      <c r="F19" s="88">
        <f t="shared" si="1"/>
        <v>8126.05</v>
      </c>
      <c r="G19" s="88">
        <f t="shared" si="2"/>
        <v>807973.45293261216</v>
      </c>
      <c r="K19" s="91"/>
      <c r="L19" s="91"/>
      <c r="M19" s="92"/>
      <c r="N19" s="92"/>
      <c r="O19" s="92"/>
      <c r="P19" s="93"/>
    </row>
    <row r="20" spans="1:16" x14ac:dyDescent="0.25">
      <c r="A20" s="87">
        <f t="shared" si="3"/>
        <v>43983</v>
      </c>
      <c r="B20" s="78">
        <v>6</v>
      </c>
      <c r="C20" s="71">
        <f t="shared" si="4"/>
        <v>807973.45293261216</v>
      </c>
      <c r="D20" s="88">
        <f t="shared" si="0"/>
        <v>3164.56</v>
      </c>
      <c r="E20" s="88">
        <f t="shared" si="5"/>
        <v>4961.49</v>
      </c>
      <c r="F20" s="88">
        <f t="shared" si="1"/>
        <v>8126.05</v>
      </c>
      <c r="G20" s="88">
        <f t="shared" si="2"/>
        <v>803011.96293261216</v>
      </c>
      <c r="K20" s="91"/>
      <c r="L20" s="91"/>
      <c r="M20" s="92"/>
      <c r="N20" s="92"/>
      <c r="O20" s="92"/>
      <c r="P20" s="93"/>
    </row>
    <row r="21" spans="1:16" x14ac:dyDescent="0.25">
      <c r="A21" s="87">
        <f t="shared" si="3"/>
        <v>44013</v>
      </c>
      <c r="B21" s="78">
        <v>7</v>
      </c>
      <c r="C21" s="71">
        <f t="shared" si="4"/>
        <v>803011.96293261216</v>
      </c>
      <c r="D21" s="88">
        <f t="shared" si="0"/>
        <v>3145.13</v>
      </c>
      <c r="E21" s="88">
        <f t="shared" si="5"/>
        <v>4980.92</v>
      </c>
      <c r="F21" s="88">
        <f t="shared" si="1"/>
        <v>8126.05</v>
      </c>
      <c r="G21" s="88">
        <f t="shared" si="2"/>
        <v>798031.04293261212</v>
      </c>
      <c r="K21" s="91"/>
      <c r="L21" s="91"/>
      <c r="M21" s="92"/>
      <c r="N21" s="92"/>
      <c r="O21" s="92"/>
      <c r="P21" s="93"/>
    </row>
    <row r="22" spans="1:16" x14ac:dyDescent="0.25">
      <c r="A22" s="87">
        <f>EDATE(A21,1)</f>
        <v>44044</v>
      </c>
      <c r="B22" s="78">
        <v>8</v>
      </c>
      <c r="C22" s="71">
        <f t="shared" si="4"/>
        <v>798031.04293261212</v>
      </c>
      <c r="D22" s="88">
        <f t="shared" si="0"/>
        <v>3125.62</v>
      </c>
      <c r="E22" s="88">
        <f t="shared" si="5"/>
        <v>5000.43</v>
      </c>
      <c r="F22" s="88">
        <f t="shared" si="1"/>
        <v>8126.05</v>
      </c>
      <c r="G22" s="88">
        <f t="shared" si="2"/>
        <v>793030.61293261207</v>
      </c>
      <c r="K22" s="91"/>
      <c r="L22" s="91"/>
      <c r="M22" s="92"/>
      <c r="N22" s="92"/>
      <c r="O22" s="92"/>
      <c r="P22" s="93"/>
    </row>
    <row r="23" spans="1:16" x14ac:dyDescent="0.25">
      <c r="A23" s="87">
        <f t="shared" si="3"/>
        <v>44075</v>
      </c>
      <c r="B23" s="78">
        <v>9</v>
      </c>
      <c r="C23" s="71">
        <f t="shared" si="4"/>
        <v>793030.61293261207</v>
      </c>
      <c r="D23" s="88">
        <f t="shared" si="0"/>
        <v>3106.04</v>
      </c>
      <c r="E23" s="88">
        <f t="shared" si="5"/>
        <v>5020.01</v>
      </c>
      <c r="F23" s="88">
        <f t="shared" si="1"/>
        <v>8126.05</v>
      </c>
      <c r="G23" s="88">
        <f t="shared" si="2"/>
        <v>788010.60293261206</v>
      </c>
      <c r="K23" s="91"/>
      <c r="L23" s="91"/>
      <c r="M23" s="92"/>
      <c r="N23" s="92"/>
      <c r="O23" s="92"/>
      <c r="P23" s="93"/>
    </row>
    <row r="24" spans="1:16" x14ac:dyDescent="0.25">
      <c r="A24" s="87">
        <f t="shared" si="3"/>
        <v>44105</v>
      </c>
      <c r="B24" s="78">
        <v>10</v>
      </c>
      <c r="C24" s="71">
        <f t="shared" si="4"/>
        <v>788010.60293261206</v>
      </c>
      <c r="D24" s="88">
        <f t="shared" si="0"/>
        <v>3086.37</v>
      </c>
      <c r="E24" s="88">
        <f t="shared" si="5"/>
        <v>5039.68</v>
      </c>
      <c r="F24" s="88">
        <f t="shared" si="1"/>
        <v>8126.05</v>
      </c>
      <c r="G24" s="88">
        <f t="shared" si="2"/>
        <v>782970.92293261201</v>
      </c>
      <c r="K24" s="91"/>
      <c r="L24" s="91"/>
      <c r="M24" s="92"/>
      <c r="N24" s="92"/>
      <c r="O24" s="92"/>
      <c r="P24" s="93"/>
    </row>
    <row r="25" spans="1:16" x14ac:dyDescent="0.25">
      <c r="A25" s="87">
        <f t="shared" si="3"/>
        <v>44136</v>
      </c>
      <c r="B25" s="78">
        <v>11</v>
      </c>
      <c r="C25" s="71">
        <f t="shared" si="4"/>
        <v>782970.92293261201</v>
      </c>
      <c r="D25" s="88">
        <f t="shared" si="0"/>
        <v>3066.64</v>
      </c>
      <c r="E25" s="88">
        <f t="shared" si="5"/>
        <v>5059.41</v>
      </c>
      <c r="F25" s="88">
        <f t="shared" si="1"/>
        <v>8126.05</v>
      </c>
      <c r="G25" s="88">
        <f t="shared" si="2"/>
        <v>777911.51293261198</v>
      </c>
    </row>
    <row r="26" spans="1:16" x14ac:dyDescent="0.25">
      <c r="A26" s="87">
        <f t="shared" si="3"/>
        <v>44166</v>
      </c>
      <c r="B26" s="78">
        <v>12</v>
      </c>
      <c r="C26" s="71">
        <f t="shared" si="4"/>
        <v>777911.51293261198</v>
      </c>
      <c r="D26" s="88">
        <f t="shared" si="0"/>
        <v>3046.82</v>
      </c>
      <c r="E26" s="88">
        <f t="shared" si="5"/>
        <v>5079.2299999999996</v>
      </c>
      <c r="F26" s="88">
        <f t="shared" si="1"/>
        <v>8126.05</v>
      </c>
      <c r="G26" s="88">
        <f t="shared" si="2"/>
        <v>772832.282932612</v>
      </c>
    </row>
    <row r="27" spans="1:16" x14ac:dyDescent="0.25">
      <c r="A27" s="87">
        <f t="shared" si="3"/>
        <v>44197</v>
      </c>
      <c r="B27" s="78">
        <v>13</v>
      </c>
      <c r="C27" s="71">
        <f t="shared" si="4"/>
        <v>772832.282932612</v>
      </c>
      <c r="D27" s="88">
        <f t="shared" si="0"/>
        <v>3026.93</v>
      </c>
      <c r="E27" s="88">
        <f t="shared" si="5"/>
        <v>5099.1200000000008</v>
      </c>
      <c r="F27" s="88">
        <f t="shared" si="1"/>
        <v>8126.05</v>
      </c>
      <c r="G27" s="88">
        <f t="shared" si="2"/>
        <v>767733.162932612</v>
      </c>
    </row>
    <row r="28" spans="1:16" x14ac:dyDescent="0.25">
      <c r="A28" s="87">
        <f t="shared" si="3"/>
        <v>44228</v>
      </c>
      <c r="B28" s="78">
        <v>14</v>
      </c>
      <c r="C28" s="71">
        <f t="shared" si="4"/>
        <v>767733.162932612</v>
      </c>
      <c r="D28" s="88">
        <f t="shared" si="0"/>
        <v>3006.95</v>
      </c>
      <c r="E28" s="88">
        <f t="shared" si="5"/>
        <v>5119.1000000000004</v>
      </c>
      <c r="F28" s="88">
        <f t="shared" si="1"/>
        <v>8126.05</v>
      </c>
      <c r="G28" s="88">
        <f t="shared" si="2"/>
        <v>762614.06293261203</v>
      </c>
    </row>
    <row r="29" spans="1:16" x14ac:dyDescent="0.25">
      <c r="A29" s="87">
        <f t="shared" si="3"/>
        <v>44256</v>
      </c>
      <c r="B29" s="78">
        <v>15</v>
      </c>
      <c r="C29" s="71">
        <f t="shared" si="4"/>
        <v>762614.06293261203</v>
      </c>
      <c r="D29" s="88">
        <f t="shared" si="0"/>
        <v>2986.91</v>
      </c>
      <c r="E29" s="88">
        <f t="shared" si="5"/>
        <v>5139.1400000000003</v>
      </c>
      <c r="F29" s="88">
        <f t="shared" si="1"/>
        <v>8126.05</v>
      </c>
      <c r="G29" s="88">
        <f t="shared" si="2"/>
        <v>757474.92293261201</v>
      </c>
    </row>
    <row r="30" spans="1:16" x14ac:dyDescent="0.25">
      <c r="A30" s="87">
        <f t="shared" si="3"/>
        <v>44287</v>
      </c>
      <c r="B30" s="78">
        <v>16</v>
      </c>
      <c r="C30" s="71">
        <f t="shared" si="4"/>
        <v>757474.92293261201</v>
      </c>
      <c r="D30" s="88">
        <f t="shared" si="0"/>
        <v>2966.78</v>
      </c>
      <c r="E30" s="88">
        <f t="shared" si="5"/>
        <v>5159.2700000000004</v>
      </c>
      <c r="F30" s="88">
        <f t="shared" si="1"/>
        <v>8126.05</v>
      </c>
      <c r="G30" s="88">
        <f t="shared" si="2"/>
        <v>752315.65293261199</v>
      </c>
    </row>
    <row r="31" spans="1:16" x14ac:dyDescent="0.25">
      <c r="A31" s="87">
        <f t="shared" si="3"/>
        <v>44317</v>
      </c>
      <c r="B31" s="78">
        <v>17</v>
      </c>
      <c r="C31" s="71">
        <f t="shared" si="4"/>
        <v>752315.65293261199</v>
      </c>
      <c r="D31" s="88">
        <f t="shared" si="0"/>
        <v>2946.57</v>
      </c>
      <c r="E31" s="88">
        <f t="shared" si="5"/>
        <v>5179.4799999999996</v>
      </c>
      <c r="F31" s="88">
        <f t="shared" si="1"/>
        <v>8126.05</v>
      </c>
      <c r="G31" s="88">
        <f t="shared" si="2"/>
        <v>747136.17293261201</v>
      </c>
    </row>
    <row r="32" spans="1:16" x14ac:dyDescent="0.25">
      <c r="A32" s="87">
        <f t="shared" si="3"/>
        <v>44348</v>
      </c>
      <c r="B32" s="78">
        <v>18</v>
      </c>
      <c r="C32" s="71">
        <f t="shared" si="4"/>
        <v>747136.17293261201</v>
      </c>
      <c r="D32" s="88">
        <f t="shared" si="0"/>
        <v>2926.28</v>
      </c>
      <c r="E32" s="88">
        <f t="shared" si="5"/>
        <v>5199.7700000000004</v>
      </c>
      <c r="F32" s="88">
        <f t="shared" si="1"/>
        <v>8126.05</v>
      </c>
      <c r="G32" s="88">
        <f t="shared" si="2"/>
        <v>741936.40293261199</v>
      </c>
    </row>
    <row r="33" spans="1:7" x14ac:dyDescent="0.25">
      <c r="A33" s="87">
        <f t="shared" si="3"/>
        <v>44378</v>
      </c>
      <c r="B33" s="78">
        <v>19</v>
      </c>
      <c r="C33" s="71">
        <f t="shared" si="4"/>
        <v>741936.40293261199</v>
      </c>
      <c r="D33" s="88">
        <f t="shared" si="0"/>
        <v>2905.92</v>
      </c>
      <c r="E33" s="88">
        <f t="shared" si="5"/>
        <v>5220.13</v>
      </c>
      <c r="F33" s="88">
        <f t="shared" si="1"/>
        <v>8126.05</v>
      </c>
      <c r="G33" s="88">
        <f t="shared" si="2"/>
        <v>736716.27293261199</v>
      </c>
    </row>
    <row r="34" spans="1:7" x14ac:dyDescent="0.25">
      <c r="A34" s="87">
        <f t="shared" si="3"/>
        <v>44409</v>
      </c>
      <c r="B34" s="78">
        <v>20</v>
      </c>
      <c r="C34" s="71">
        <f t="shared" si="4"/>
        <v>736716.27293261199</v>
      </c>
      <c r="D34" s="88">
        <f t="shared" si="0"/>
        <v>2885.47</v>
      </c>
      <c r="E34" s="88">
        <f t="shared" si="5"/>
        <v>5240.58</v>
      </c>
      <c r="F34" s="88">
        <f t="shared" si="1"/>
        <v>8126.05</v>
      </c>
      <c r="G34" s="88">
        <f t="shared" si="2"/>
        <v>731475.69293261203</v>
      </c>
    </row>
    <row r="35" spans="1:7" x14ac:dyDescent="0.25">
      <c r="A35" s="87">
        <f t="shared" si="3"/>
        <v>44440</v>
      </c>
      <c r="B35" s="78">
        <v>21</v>
      </c>
      <c r="C35" s="71">
        <f t="shared" si="4"/>
        <v>731475.69293261203</v>
      </c>
      <c r="D35" s="88">
        <f t="shared" si="0"/>
        <v>2864.95</v>
      </c>
      <c r="E35" s="88">
        <f t="shared" si="5"/>
        <v>5261.1</v>
      </c>
      <c r="F35" s="88">
        <f t="shared" si="1"/>
        <v>8126.05</v>
      </c>
      <c r="G35" s="88">
        <f t="shared" si="2"/>
        <v>726214.59293261205</v>
      </c>
    </row>
    <row r="36" spans="1:7" x14ac:dyDescent="0.25">
      <c r="A36" s="87">
        <f t="shared" si="3"/>
        <v>44470</v>
      </c>
      <c r="B36" s="78">
        <v>22</v>
      </c>
      <c r="C36" s="71">
        <f t="shared" si="4"/>
        <v>726214.59293261205</v>
      </c>
      <c r="D36" s="88">
        <f t="shared" si="0"/>
        <v>2844.34</v>
      </c>
      <c r="E36" s="88">
        <f t="shared" si="5"/>
        <v>5281.71</v>
      </c>
      <c r="F36" s="88">
        <f t="shared" si="1"/>
        <v>8126.05</v>
      </c>
      <c r="G36" s="88">
        <f t="shared" si="2"/>
        <v>720932.88293261209</v>
      </c>
    </row>
    <row r="37" spans="1:7" x14ac:dyDescent="0.25">
      <c r="A37" s="87">
        <f t="shared" si="3"/>
        <v>44501</v>
      </c>
      <c r="B37" s="78">
        <v>23</v>
      </c>
      <c r="C37" s="71">
        <f t="shared" si="4"/>
        <v>720932.88293261209</v>
      </c>
      <c r="D37" s="88">
        <f t="shared" si="0"/>
        <v>2823.65</v>
      </c>
      <c r="E37" s="88">
        <f t="shared" si="5"/>
        <v>5302.4</v>
      </c>
      <c r="F37" s="88">
        <f t="shared" si="1"/>
        <v>8126.05</v>
      </c>
      <c r="G37" s="88">
        <f t="shared" si="2"/>
        <v>715630.48293261207</v>
      </c>
    </row>
    <row r="38" spans="1:7" x14ac:dyDescent="0.25">
      <c r="A38" s="87">
        <f t="shared" si="3"/>
        <v>44531</v>
      </c>
      <c r="B38" s="78">
        <v>24</v>
      </c>
      <c r="C38" s="71">
        <f t="shared" si="4"/>
        <v>715630.48293261207</v>
      </c>
      <c r="D38" s="88">
        <f t="shared" si="0"/>
        <v>2802.89</v>
      </c>
      <c r="E38" s="88">
        <f t="shared" si="5"/>
        <v>5323.16</v>
      </c>
      <c r="F38" s="88">
        <f t="shared" si="1"/>
        <v>8126.05</v>
      </c>
      <c r="G38" s="88">
        <f t="shared" si="2"/>
        <v>710307.32293261203</v>
      </c>
    </row>
    <row r="39" spans="1:7" x14ac:dyDescent="0.25">
      <c r="A39" s="87">
        <f t="shared" si="3"/>
        <v>44562</v>
      </c>
      <c r="B39" s="78">
        <v>25</v>
      </c>
      <c r="C39" s="71">
        <f t="shared" si="4"/>
        <v>710307.32293261203</v>
      </c>
      <c r="D39" s="88">
        <f t="shared" si="0"/>
        <v>2782.04</v>
      </c>
      <c r="E39" s="88">
        <f t="shared" si="5"/>
        <v>5344.01</v>
      </c>
      <c r="F39" s="88">
        <f t="shared" si="1"/>
        <v>8126.05</v>
      </c>
      <c r="G39" s="88">
        <f t="shared" si="2"/>
        <v>704963.31293261203</v>
      </c>
    </row>
    <row r="40" spans="1:7" x14ac:dyDescent="0.25">
      <c r="A40" s="87">
        <f t="shared" si="3"/>
        <v>44593</v>
      </c>
      <c r="B40" s="78">
        <v>26</v>
      </c>
      <c r="C40" s="71">
        <f t="shared" si="4"/>
        <v>704963.31293261203</v>
      </c>
      <c r="D40" s="88">
        <f t="shared" si="0"/>
        <v>2761.11</v>
      </c>
      <c r="E40" s="88">
        <f t="shared" si="5"/>
        <v>5364.9400000000005</v>
      </c>
      <c r="F40" s="88">
        <f t="shared" si="1"/>
        <v>8126.05</v>
      </c>
      <c r="G40" s="88">
        <f t="shared" si="2"/>
        <v>699598.37293261208</v>
      </c>
    </row>
    <row r="41" spans="1:7" x14ac:dyDescent="0.25">
      <c r="A41" s="87">
        <f t="shared" si="3"/>
        <v>44621</v>
      </c>
      <c r="B41" s="78">
        <v>27</v>
      </c>
      <c r="C41" s="71">
        <f t="shared" si="4"/>
        <v>699598.37293261208</v>
      </c>
      <c r="D41" s="88">
        <f t="shared" si="0"/>
        <v>2740.09</v>
      </c>
      <c r="E41" s="88">
        <f t="shared" si="5"/>
        <v>5385.96</v>
      </c>
      <c r="F41" s="88">
        <f t="shared" si="1"/>
        <v>8126.05</v>
      </c>
      <c r="G41" s="88">
        <f t="shared" si="2"/>
        <v>694212.41293261212</v>
      </c>
    </row>
    <row r="42" spans="1:7" x14ac:dyDescent="0.25">
      <c r="A42" s="87">
        <f t="shared" si="3"/>
        <v>44652</v>
      </c>
      <c r="B42" s="78">
        <v>28</v>
      </c>
      <c r="C42" s="71">
        <f t="shared" si="4"/>
        <v>694212.41293261212</v>
      </c>
      <c r="D42" s="88">
        <f t="shared" si="0"/>
        <v>2719</v>
      </c>
      <c r="E42" s="88">
        <f t="shared" si="5"/>
        <v>5407.05</v>
      </c>
      <c r="F42" s="88">
        <f t="shared" si="1"/>
        <v>8126.05</v>
      </c>
      <c r="G42" s="88">
        <f t="shared" si="2"/>
        <v>688805.36293261207</v>
      </c>
    </row>
    <row r="43" spans="1:7" x14ac:dyDescent="0.25">
      <c r="A43" s="87">
        <f t="shared" si="3"/>
        <v>44682</v>
      </c>
      <c r="B43" s="78">
        <v>29</v>
      </c>
      <c r="C43" s="71">
        <f t="shared" si="4"/>
        <v>688805.36293261207</v>
      </c>
      <c r="D43" s="88">
        <f t="shared" si="0"/>
        <v>2697.82</v>
      </c>
      <c r="E43" s="88">
        <f t="shared" si="5"/>
        <v>5428.23</v>
      </c>
      <c r="F43" s="88">
        <f t="shared" si="1"/>
        <v>8126.05</v>
      </c>
      <c r="G43" s="88">
        <f t="shared" si="2"/>
        <v>683377.13293261209</v>
      </c>
    </row>
    <row r="44" spans="1:7" x14ac:dyDescent="0.25">
      <c r="A44" s="87">
        <f t="shared" si="3"/>
        <v>44713</v>
      </c>
      <c r="B44" s="78">
        <v>30</v>
      </c>
      <c r="C44" s="71">
        <f t="shared" si="4"/>
        <v>683377.13293261209</v>
      </c>
      <c r="D44" s="88">
        <f t="shared" si="0"/>
        <v>2676.56</v>
      </c>
      <c r="E44" s="88">
        <f t="shared" si="5"/>
        <v>5449.49</v>
      </c>
      <c r="F44" s="88">
        <f t="shared" si="1"/>
        <v>8126.05</v>
      </c>
      <c r="G44" s="88">
        <f t="shared" si="2"/>
        <v>677927.6429326121</v>
      </c>
    </row>
    <row r="45" spans="1:7" x14ac:dyDescent="0.25">
      <c r="A45" s="87">
        <f t="shared" si="3"/>
        <v>44743</v>
      </c>
      <c r="B45" s="78">
        <v>31</v>
      </c>
      <c r="C45" s="71">
        <f t="shared" si="4"/>
        <v>677927.6429326121</v>
      </c>
      <c r="D45" s="88">
        <f t="shared" si="0"/>
        <v>2655.22</v>
      </c>
      <c r="E45" s="88">
        <f t="shared" si="5"/>
        <v>5470.83</v>
      </c>
      <c r="F45" s="88">
        <f t="shared" si="1"/>
        <v>8126.05</v>
      </c>
      <c r="G45" s="88">
        <f t="shared" si="2"/>
        <v>672456.81293261214</v>
      </c>
    </row>
    <row r="46" spans="1:7" x14ac:dyDescent="0.25">
      <c r="A46" s="87">
        <f t="shared" si="3"/>
        <v>44774</v>
      </c>
      <c r="B46" s="78">
        <v>32</v>
      </c>
      <c r="C46" s="71">
        <f t="shared" si="4"/>
        <v>672456.81293261214</v>
      </c>
      <c r="D46" s="88">
        <f t="shared" si="0"/>
        <v>2633.79</v>
      </c>
      <c r="E46" s="88">
        <f t="shared" si="5"/>
        <v>5492.26</v>
      </c>
      <c r="F46" s="88">
        <f t="shared" si="1"/>
        <v>8126.05</v>
      </c>
      <c r="G46" s="88">
        <f t="shared" si="2"/>
        <v>666964.55293261213</v>
      </c>
    </row>
    <row r="47" spans="1:7" x14ac:dyDescent="0.25">
      <c r="A47" s="87">
        <f t="shared" si="3"/>
        <v>44805</v>
      </c>
      <c r="B47" s="78">
        <v>33</v>
      </c>
      <c r="C47" s="71">
        <f t="shared" si="4"/>
        <v>666964.55293261213</v>
      </c>
      <c r="D47" s="88">
        <f t="shared" si="0"/>
        <v>2612.2800000000002</v>
      </c>
      <c r="E47" s="88">
        <f t="shared" si="5"/>
        <v>5513.77</v>
      </c>
      <c r="F47" s="88">
        <f t="shared" si="1"/>
        <v>8126.05</v>
      </c>
      <c r="G47" s="88">
        <f t="shared" si="2"/>
        <v>661450.78293261211</v>
      </c>
    </row>
    <row r="48" spans="1:7" x14ac:dyDescent="0.25">
      <c r="A48" s="87">
        <f t="shared" si="3"/>
        <v>44835</v>
      </c>
      <c r="B48" s="78">
        <v>34</v>
      </c>
      <c r="C48" s="71">
        <f t="shared" si="4"/>
        <v>661450.78293261211</v>
      </c>
      <c r="D48" s="88">
        <f t="shared" si="0"/>
        <v>2590.6799999999998</v>
      </c>
      <c r="E48" s="88">
        <f t="shared" si="5"/>
        <v>5535.3700000000008</v>
      </c>
      <c r="F48" s="88">
        <f t="shared" si="1"/>
        <v>8126.05</v>
      </c>
      <c r="G48" s="88">
        <f t="shared" si="2"/>
        <v>655915.41293261212</v>
      </c>
    </row>
    <row r="49" spans="1:7" x14ac:dyDescent="0.25">
      <c r="A49" s="87">
        <f t="shared" si="3"/>
        <v>44866</v>
      </c>
      <c r="B49" s="78">
        <v>35</v>
      </c>
      <c r="C49" s="71">
        <f t="shared" si="4"/>
        <v>655915.41293261212</v>
      </c>
      <c r="D49" s="88">
        <f t="shared" si="0"/>
        <v>2569</v>
      </c>
      <c r="E49" s="88">
        <f t="shared" si="5"/>
        <v>5557.05</v>
      </c>
      <c r="F49" s="88">
        <f t="shared" si="1"/>
        <v>8126.05</v>
      </c>
      <c r="G49" s="88">
        <f t="shared" si="2"/>
        <v>650358.36293261207</v>
      </c>
    </row>
    <row r="50" spans="1:7" x14ac:dyDescent="0.25">
      <c r="A50" s="87">
        <f t="shared" si="3"/>
        <v>44896</v>
      </c>
      <c r="B50" s="78">
        <v>36</v>
      </c>
      <c r="C50" s="71">
        <f t="shared" si="4"/>
        <v>650358.36293261207</v>
      </c>
      <c r="D50" s="88">
        <f t="shared" si="0"/>
        <v>2547.2399999999998</v>
      </c>
      <c r="E50" s="88">
        <f t="shared" si="5"/>
        <v>5578.81</v>
      </c>
      <c r="F50" s="88">
        <f t="shared" si="1"/>
        <v>8126.05</v>
      </c>
      <c r="G50" s="88">
        <f t="shared" si="2"/>
        <v>644779.55293261202</v>
      </c>
    </row>
    <row r="51" spans="1:7" x14ac:dyDescent="0.25">
      <c r="A51" s="87">
        <f t="shared" si="3"/>
        <v>44927</v>
      </c>
      <c r="B51" s="78">
        <v>37</v>
      </c>
      <c r="C51" s="71">
        <f t="shared" si="4"/>
        <v>644779.55293261202</v>
      </c>
      <c r="D51" s="88">
        <f t="shared" si="0"/>
        <v>2525.39</v>
      </c>
      <c r="E51" s="88">
        <f t="shared" si="5"/>
        <v>5600.66</v>
      </c>
      <c r="F51" s="88">
        <f t="shared" si="1"/>
        <v>8126.05</v>
      </c>
      <c r="G51" s="88">
        <f t="shared" si="2"/>
        <v>639178.89293261198</v>
      </c>
    </row>
    <row r="52" spans="1:7" x14ac:dyDescent="0.25">
      <c r="A52" s="87">
        <f t="shared" si="3"/>
        <v>44958</v>
      </c>
      <c r="B52" s="78">
        <v>38</v>
      </c>
      <c r="C52" s="71">
        <f t="shared" si="4"/>
        <v>639178.89293261198</v>
      </c>
      <c r="D52" s="88">
        <f t="shared" si="0"/>
        <v>2503.4499999999998</v>
      </c>
      <c r="E52" s="88">
        <f t="shared" si="5"/>
        <v>5622.6</v>
      </c>
      <c r="F52" s="88">
        <f t="shared" si="1"/>
        <v>8126.05</v>
      </c>
      <c r="G52" s="88">
        <f t="shared" si="2"/>
        <v>633556.29293261201</v>
      </c>
    </row>
    <row r="53" spans="1:7" x14ac:dyDescent="0.25">
      <c r="A53" s="87">
        <f t="shared" si="3"/>
        <v>44986</v>
      </c>
      <c r="B53" s="78">
        <v>39</v>
      </c>
      <c r="C53" s="71">
        <f t="shared" si="4"/>
        <v>633556.29293261201</v>
      </c>
      <c r="D53" s="88">
        <f t="shared" si="0"/>
        <v>2481.4299999999998</v>
      </c>
      <c r="E53" s="88">
        <f t="shared" si="5"/>
        <v>5644.6200000000008</v>
      </c>
      <c r="F53" s="88">
        <f t="shared" si="1"/>
        <v>8126.05</v>
      </c>
      <c r="G53" s="88">
        <f t="shared" si="2"/>
        <v>627911.67293261201</v>
      </c>
    </row>
    <row r="54" spans="1:7" x14ac:dyDescent="0.25">
      <c r="A54" s="87">
        <f t="shared" si="3"/>
        <v>45017</v>
      </c>
      <c r="B54" s="78">
        <v>40</v>
      </c>
      <c r="C54" s="71">
        <f t="shared" si="4"/>
        <v>627911.67293261201</v>
      </c>
      <c r="D54" s="88">
        <f t="shared" si="0"/>
        <v>2459.3200000000002</v>
      </c>
      <c r="E54" s="88">
        <f t="shared" si="5"/>
        <v>5666.73</v>
      </c>
      <c r="F54" s="88">
        <f t="shared" si="1"/>
        <v>8126.05</v>
      </c>
      <c r="G54" s="88">
        <f t="shared" si="2"/>
        <v>622244.94293261203</v>
      </c>
    </row>
    <row r="55" spans="1:7" x14ac:dyDescent="0.25">
      <c r="A55" s="87">
        <f t="shared" si="3"/>
        <v>45047</v>
      </c>
      <c r="B55" s="78">
        <v>41</v>
      </c>
      <c r="C55" s="71">
        <f t="shared" si="4"/>
        <v>622244.94293261203</v>
      </c>
      <c r="D55" s="88">
        <f t="shared" si="0"/>
        <v>2437.13</v>
      </c>
      <c r="E55" s="88">
        <f t="shared" si="5"/>
        <v>5688.92</v>
      </c>
      <c r="F55" s="88">
        <f t="shared" si="1"/>
        <v>8126.05</v>
      </c>
      <c r="G55" s="88">
        <f t="shared" si="2"/>
        <v>616556.02293261199</v>
      </c>
    </row>
    <row r="56" spans="1:7" x14ac:dyDescent="0.25">
      <c r="A56" s="87">
        <f t="shared" si="3"/>
        <v>45078</v>
      </c>
      <c r="B56" s="78">
        <v>42</v>
      </c>
      <c r="C56" s="71">
        <f t="shared" si="4"/>
        <v>616556.02293261199</v>
      </c>
      <c r="D56" s="88">
        <f t="shared" si="0"/>
        <v>2414.84</v>
      </c>
      <c r="E56" s="88">
        <f t="shared" si="5"/>
        <v>5711.21</v>
      </c>
      <c r="F56" s="88">
        <f t="shared" si="1"/>
        <v>8126.05</v>
      </c>
      <c r="G56" s="88">
        <f t="shared" si="2"/>
        <v>610844.81293261203</v>
      </c>
    </row>
    <row r="57" spans="1:7" x14ac:dyDescent="0.25">
      <c r="A57" s="87">
        <f t="shared" si="3"/>
        <v>45108</v>
      </c>
      <c r="B57" s="78">
        <v>43</v>
      </c>
      <c r="C57" s="71">
        <f t="shared" si="4"/>
        <v>610844.81293261203</v>
      </c>
      <c r="D57" s="88">
        <f t="shared" si="0"/>
        <v>2392.48</v>
      </c>
      <c r="E57" s="88">
        <f t="shared" si="5"/>
        <v>5733.57</v>
      </c>
      <c r="F57" s="88">
        <f t="shared" si="1"/>
        <v>8126.05</v>
      </c>
      <c r="G57" s="88">
        <f t="shared" si="2"/>
        <v>605111.24293261208</v>
      </c>
    </row>
    <row r="58" spans="1:7" x14ac:dyDescent="0.25">
      <c r="A58" s="87">
        <f t="shared" si="3"/>
        <v>45139</v>
      </c>
      <c r="B58" s="78">
        <v>44</v>
      </c>
      <c r="C58" s="71">
        <f t="shared" si="4"/>
        <v>605111.24293261208</v>
      </c>
      <c r="D58" s="88">
        <f t="shared" si="0"/>
        <v>2370.02</v>
      </c>
      <c r="E58" s="88">
        <f t="shared" si="5"/>
        <v>5756.0300000000007</v>
      </c>
      <c r="F58" s="88">
        <f t="shared" si="1"/>
        <v>8126.05</v>
      </c>
      <c r="G58" s="88">
        <f t="shared" si="2"/>
        <v>599355.21293261205</v>
      </c>
    </row>
    <row r="59" spans="1:7" x14ac:dyDescent="0.25">
      <c r="A59" s="87">
        <f t="shared" si="3"/>
        <v>45170</v>
      </c>
      <c r="B59" s="78">
        <v>45</v>
      </c>
      <c r="C59" s="71">
        <f t="shared" si="4"/>
        <v>599355.21293261205</v>
      </c>
      <c r="D59" s="88">
        <f t="shared" si="0"/>
        <v>2347.4699999999998</v>
      </c>
      <c r="E59" s="88">
        <f t="shared" si="5"/>
        <v>5778.58</v>
      </c>
      <c r="F59" s="88">
        <f t="shared" si="1"/>
        <v>8126.05</v>
      </c>
      <c r="G59" s="88">
        <f t="shared" si="2"/>
        <v>593576.63293261209</v>
      </c>
    </row>
    <row r="60" spans="1:7" x14ac:dyDescent="0.25">
      <c r="A60" s="87">
        <f t="shared" si="3"/>
        <v>45200</v>
      </c>
      <c r="B60" s="78">
        <v>46</v>
      </c>
      <c r="C60" s="71">
        <f t="shared" si="4"/>
        <v>593576.63293261209</v>
      </c>
      <c r="D60" s="88">
        <f t="shared" si="0"/>
        <v>2324.84</v>
      </c>
      <c r="E60" s="88">
        <f t="shared" si="5"/>
        <v>5801.21</v>
      </c>
      <c r="F60" s="88">
        <f t="shared" si="1"/>
        <v>8126.05</v>
      </c>
      <c r="G60" s="88">
        <f t="shared" si="2"/>
        <v>587775.42293261213</v>
      </c>
    </row>
    <row r="61" spans="1:7" x14ac:dyDescent="0.25">
      <c r="A61" s="87">
        <f t="shared" si="3"/>
        <v>45231</v>
      </c>
      <c r="B61" s="78">
        <v>47</v>
      </c>
      <c r="C61" s="71">
        <f t="shared" si="4"/>
        <v>587775.42293261213</v>
      </c>
      <c r="D61" s="88">
        <f t="shared" si="0"/>
        <v>2302.12</v>
      </c>
      <c r="E61" s="88">
        <f t="shared" si="5"/>
        <v>5823.93</v>
      </c>
      <c r="F61" s="88">
        <f t="shared" si="1"/>
        <v>8126.05</v>
      </c>
      <c r="G61" s="88">
        <f t="shared" si="2"/>
        <v>581951.49293261208</v>
      </c>
    </row>
    <row r="62" spans="1:7" x14ac:dyDescent="0.25">
      <c r="A62" s="87">
        <f t="shared" si="3"/>
        <v>45261</v>
      </c>
      <c r="B62" s="78">
        <v>48</v>
      </c>
      <c r="C62" s="71">
        <f t="shared" si="4"/>
        <v>581951.49293261208</v>
      </c>
      <c r="D62" s="88">
        <f t="shared" si="0"/>
        <v>2279.31</v>
      </c>
      <c r="E62" s="88">
        <f t="shared" si="5"/>
        <v>5846.74</v>
      </c>
      <c r="F62" s="88">
        <f t="shared" si="1"/>
        <v>8126.05</v>
      </c>
      <c r="G62" s="88">
        <f t="shared" si="2"/>
        <v>576104.75293261209</v>
      </c>
    </row>
    <row r="63" spans="1:7" x14ac:dyDescent="0.25">
      <c r="A63" s="87">
        <f t="shared" si="3"/>
        <v>45292</v>
      </c>
      <c r="B63" s="78">
        <v>49</v>
      </c>
      <c r="C63" s="71">
        <f t="shared" si="4"/>
        <v>576104.75293261209</v>
      </c>
      <c r="D63" s="88">
        <f t="shared" si="0"/>
        <v>2256.41</v>
      </c>
      <c r="E63" s="88">
        <f t="shared" si="5"/>
        <v>5869.64</v>
      </c>
      <c r="F63" s="88">
        <f t="shared" si="1"/>
        <v>8126.05</v>
      </c>
      <c r="G63" s="88">
        <f t="shared" si="2"/>
        <v>570235.11293261207</v>
      </c>
    </row>
    <row r="64" spans="1:7" x14ac:dyDescent="0.25">
      <c r="A64" s="87">
        <f t="shared" si="3"/>
        <v>45323</v>
      </c>
      <c r="B64" s="78">
        <v>50</v>
      </c>
      <c r="C64" s="71">
        <f t="shared" si="4"/>
        <v>570235.11293261207</v>
      </c>
      <c r="D64" s="88">
        <f t="shared" si="0"/>
        <v>2233.42</v>
      </c>
      <c r="E64" s="88">
        <f t="shared" si="5"/>
        <v>5892.63</v>
      </c>
      <c r="F64" s="88">
        <f t="shared" si="1"/>
        <v>8126.05</v>
      </c>
      <c r="G64" s="88">
        <f t="shared" si="2"/>
        <v>564342.48293261207</v>
      </c>
    </row>
    <row r="65" spans="1:7" x14ac:dyDescent="0.25">
      <c r="A65" s="87">
        <f t="shared" si="3"/>
        <v>45352</v>
      </c>
      <c r="B65" s="78">
        <v>51</v>
      </c>
      <c r="C65" s="71">
        <f t="shared" si="4"/>
        <v>564342.48293261207</v>
      </c>
      <c r="D65" s="88">
        <f t="shared" si="0"/>
        <v>2210.34</v>
      </c>
      <c r="E65" s="88">
        <f t="shared" si="5"/>
        <v>5915.71</v>
      </c>
      <c r="F65" s="88">
        <f t="shared" si="1"/>
        <v>8126.05</v>
      </c>
      <c r="G65" s="88">
        <f t="shared" si="2"/>
        <v>558426.7729326121</v>
      </c>
    </row>
    <row r="66" spans="1:7" x14ac:dyDescent="0.25">
      <c r="A66" s="87">
        <f t="shared" si="3"/>
        <v>45383</v>
      </c>
      <c r="B66" s="78">
        <v>52</v>
      </c>
      <c r="C66" s="71">
        <f t="shared" si="4"/>
        <v>558426.7729326121</v>
      </c>
      <c r="D66" s="88">
        <f t="shared" si="0"/>
        <v>2187.17</v>
      </c>
      <c r="E66" s="88">
        <f t="shared" si="5"/>
        <v>5938.88</v>
      </c>
      <c r="F66" s="88">
        <f t="shared" si="1"/>
        <v>8126.05</v>
      </c>
      <c r="G66" s="88">
        <f t="shared" si="2"/>
        <v>552487.8929326121</v>
      </c>
    </row>
    <row r="67" spans="1:7" x14ac:dyDescent="0.25">
      <c r="A67" s="87">
        <f t="shared" si="3"/>
        <v>45413</v>
      </c>
      <c r="B67" s="78">
        <v>53</v>
      </c>
      <c r="C67" s="71">
        <f t="shared" si="4"/>
        <v>552487.8929326121</v>
      </c>
      <c r="D67" s="88">
        <f t="shared" si="0"/>
        <v>2163.91</v>
      </c>
      <c r="E67" s="88">
        <f t="shared" si="5"/>
        <v>5962.14</v>
      </c>
      <c r="F67" s="88">
        <f t="shared" si="1"/>
        <v>8126.05</v>
      </c>
      <c r="G67" s="88">
        <f t="shared" si="2"/>
        <v>546525.75293261209</v>
      </c>
    </row>
    <row r="68" spans="1:7" x14ac:dyDescent="0.25">
      <c r="A68" s="87">
        <f t="shared" si="3"/>
        <v>45444</v>
      </c>
      <c r="B68" s="78">
        <v>54</v>
      </c>
      <c r="C68" s="71">
        <f t="shared" si="4"/>
        <v>546525.75293261209</v>
      </c>
      <c r="D68" s="88">
        <f t="shared" si="0"/>
        <v>2140.56</v>
      </c>
      <c r="E68" s="88">
        <f t="shared" si="5"/>
        <v>5985.49</v>
      </c>
      <c r="F68" s="88">
        <f t="shared" si="1"/>
        <v>8126.05</v>
      </c>
      <c r="G68" s="88">
        <f t="shared" si="2"/>
        <v>540540.2629326121</v>
      </c>
    </row>
    <row r="69" spans="1:7" x14ac:dyDescent="0.25">
      <c r="A69" s="87">
        <f t="shared" si="3"/>
        <v>45474</v>
      </c>
      <c r="B69" s="78">
        <v>55</v>
      </c>
      <c r="C69" s="71">
        <f t="shared" si="4"/>
        <v>540540.2629326121</v>
      </c>
      <c r="D69" s="88">
        <f t="shared" si="0"/>
        <v>2117.12</v>
      </c>
      <c r="E69" s="88">
        <f t="shared" si="5"/>
        <v>6008.93</v>
      </c>
      <c r="F69" s="88">
        <f t="shared" si="1"/>
        <v>8126.05</v>
      </c>
      <c r="G69" s="88">
        <f t="shared" si="2"/>
        <v>534531.33293261204</v>
      </c>
    </row>
    <row r="70" spans="1:7" x14ac:dyDescent="0.25">
      <c r="A70" s="87">
        <f t="shared" si="3"/>
        <v>45505</v>
      </c>
      <c r="B70" s="78">
        <v>56</v>
      </c>
      <c r="C70" s="71">
        <f t="shared" si="4"/>
        <v>534531.33293261204</v>
      </c>
      <c r="D70" s="88">
        <f t="shared" si="0"/>
        <v>2093.58</v>
      </c>
      <c r="E70" s="88">
        <f t="shared" si="5"/>
        <v>6032.47</v>
      </c>
      <c r="F70" s="88">
        <f t="shared" si="1"/>
        <v>8126.05</v>
      </c>
      <c r="G70" s="88">
        <f t="shared" si="2"/>
        <v>528498.86293261207</v>
      </c>
    </row>
    <row r="71" spans="1:7" x14ac:dyDescent="0.25">
      <c r="A71" s="87">
        <f t="shared" si="3"/>
        <v>45536</v>
      </c>
      <c r="B71" s="78">
        <v>57</v>
      </c>
      <c r="C71" s="71">
        <f t="shared" si="4"/>
        <v>528498.86293261207</v>
      </c>
      <c r="D71" s="88">
        <f t="shared" si="0"/>
        <v>2069.9499999999998</v>
      </c>
      <c r="E71" s="88">
        <f t="shared" si="5"/>
        <v>6056.1</v>
      </c>
      <c r="F71" s="88">
        <f t="shared" si="1"/>
        <v>8126.05</v>
      </c>
      <c r="G71" s="88">
        <f t="shared" si="2"/>
        <v>522442.7629326121</v>
      </c>
    </row>
    <row r="72" spans="1:7" x14ac:dyDescent="0.25">
      <c r="A72" s="87">
        <f t="shared" si="3"/>
        <v>45566</v>
      </c>
      <c r="B72" s="78">
        <v>58</v>
      </c>
      <c r="C72" s="71">
        <f t="shared" si="4"/>
        <v>522442.7629326121</v>
      </c>
      <c r="D72" s="88">
        <f t="shared" si="0"/>
        <v>2046.23</v>
      </c>
      <c r="E72" s="88">
        <f t="shared" si="5"/>
        <v>6079.82</v>
      </c>
      <c r="F72" s="88">
        <f t="shared" si="1"/>
        <v>8126.05</v>
      </c>
      <c r="G72" s="88">
        <f t="shared" si="2"/>
        <v>516362.94293261209</v>
      </c>
    </row>
    <row r="73" spans="1:7" x14ac:dyDescent="0.25">
      <c r="A73" s="87">
        <f t="shared" si="3"/>
        <v>45597</v>
      </c>
      <c r="B73" s="78">
        <v>59</v>
      </c>
      <c r="C73" s="71">
        <f t="shared" si="4"/>
        <v>516362.94293261209</v>
      </c>
      <c r="D73" s="88">
        <f t="shared" si="0"/>
        <v>2022.42</v>
      </c>
      <c r="E73" s="88">
        <f t="shared" si="5"/>
        <v>6103.63</v>
      </c>
      <c r="F73" s="88">
        <f t="shared" si="1"/>
        <v>8126.05</v>
      </c>
      <c r="G73" s="88">
        <f t="shared" si="2"/>
        <v>510259.31293261208</v>
      </c>
    </row>
    <row r="74" spans="1:7" x14ac:dyDescent="0.25">
      <c r="A74" s="87">
        <f t="shared" si="3"/>
        <v>45627</v>
      </c>
      <c r="B74" s="78">
        <v>60</v>
      </c>
      <c r="C74" s="71">
        <f>G73</f>
        <v>510259.31293261208</v>
      </c>
      <c r="D74" s="88">
        <f>ROUND(C74*$E$11/12,2)</f>
        <v>1998.52</v>
      </c>
      <c r="E74" s="88">
        <f>F74-D74</f>
        <v>6127.5300000000007</v>
      </c>
      <c r="F74" s="88">
        <f t="shared" si="1"/>
        <v>8126.05</v>
      </c>
      <c r="G74" s="88">
        <f>C74-E74</f>
        <v>504131.78293261206</v>
      </c>
    </row>
    <row r="75" spans="1:7" x14ac:dyDescent="0.25">
      <c r="A75" s="87">
        <f t="shared" si="3"/>
        <v>45658</v>
      </c>
      <c r="B75" s="78">
        <v>61</v>
      </c>
      <c r="C75" s="71">
        <f t="shared" ref="C75:C134" si="6">G74</f>
        <v>504131.78293261206</v>
      </c>
      <c r="D75" s="88">
        <f t="shared" ref="D75:D134" si="7">ROUND(C75*$E$11/12,2)</f>
        <v>1974.52</v>
      </c>
      <c r="E75" s="88">
        <f t="shared" ref="E75:E134" si="8">F75-D75</f>
        <v>6151.5300000000007</v>
      </c>
      <c r="F75" s="88">
        <f t="shared" si="1"/>
        <v>8126.05</v>
      </c>
      <c r="G75" s="88">
        <f t="shared" ref="G75:G134" si="9">C75-E75</f>
        <v>497980.25293261203</v>
      </c>
    </row>
    <row r="76" spans="1:7" x14ac:dyDescent="0.25">
      <c r="A76" s="87">
        <f t="shared" si="3"/>
        <v>45689</v>
      </c>
      <c r="B76" s="78">
        <v>62</v>
      </c>
      <c r="C76" s="71">
        <f t="shared" si="6"/>
        <v>497980.25293261203</v>
      </c>
      <c r="D76" s="88">
        <f t="shared" si="7"/>
        <v>1950.42</v>
      </c>
      <c r="E76" s="88">
        <f t="shared" si="8"/>
        <v>6175.63</v>
      </c>
      <c r="F76" s="88">
        <f t="shared" si="1"/>
        <v>8126.05</v>
      </c>
      <c r="G76" s="88">
        <f t="shared" si="9"/>
        <v>491804.62293261202</v>
      </c>
    </row>
    <row r="77" spans="1:7" x14ac:dyDescent="0.25">
      <c r="A77" s="87">
        <f t="shared" si="3"/>
        <v>45717</v>
      </c>
      <c r="B77" s="78">
        <v>63</v>
      </c>
      <c r="C77" s="71">
        <f t="shared" si="6"/>
        <v>491804.62293261202</v>
      </c>
      <c r="D77" s="88">
        <f t="shared" si="7"/>
        <v>1926.23</v>
      </c>
      <c r="E77" s="88">
        <f t="shared" si="8"/>
        <v>6199.82</v>
      </c>
      <c r="F77" s="88">
        <f t="shared" si="1"/>
        <v>8126.05</v>
      </c>
      <c r="G77" s="88">
        <f t="shared" si="9"/>
        <v>485604.80293261202</v>
      </c>
    </row>
    <row r="78" spans="1:7" x14ac:dyDescent="0.25">
      <c r="A78" s="87">
        <f t="shared" si="3"/>
        <v>45748</v>
      </c>
      <c r="B78" s="78">
        <v>64</v>
      </c>
      <c r="C78" s="71">
        <f t="shared" si="6"/>
        <v>485604.80293261202</v>
      </c>
      <c r="D78" s="88">
        <f t="shared" si="7"/>
        <v>1901.95</v>
      </c>
      <c r="E78" s="88">
        <f t="shared" si="8"/>
        <v>6224.1</v>
      </c>
      <c r="F78" s="88">
        <f t="shared" si="1"/>
        <v>8126.05</v>
      </c>
      <c r="G78" s="88">
        <f t="shared" si="9"/>
        <v>479380.70293261204</v>
      </c>
    </row>
    <row r="79" spans="1:7" x14ac:dyDescent="0.25">
      <c r="A79" s="87">
        <f t="shared" si="3"/>
        <v>45778</v>
      </c>
      <c r="B79" s="78">
        <v>65</v>
      </c>
      <c r="C79" s="71">
        <f t="shared" si="6"/>
        <v>479380.70293261204</v>
      </c>
      <c r="D79" s="88">
        <f t="shared" si="7"/>
        <v>1877.57</v>
      </c>
      <c r="E79" s="88">
        <f t="shared" si="8"/>
        <v>6248.4800000000005</v>
      </c>
      <c r="F79" s="88">
        <f t="shared" si="1"/>
        <v>8126.05</v>
      </c>
      <c r="G79" s="88">
        <f t="shared" si="9"/>
        <v>473132.22293261206</v>
      </c>
    </row>
    <row r="80" spans="1:7" x14ac:dyDescent="0.25">
      <c r="A80" s="87">
        <f t="shared" si="3"/>
        <v>45809</v>
      </c>
      <c r="B80" s="78">
        <v>66</v>
      </c>
      <c r="C80" s="71">
        <f t="shared" si="6"/>
        <v>473132.22293261206</v>
      </c>
      <c r="D80" s="88">
        <f t="shared" si="7"/>
        <v>1853.1</v>
      </c>
      <c r="E80" s="88">
        <f t="shared" si="8"/>
        <v>6272.9500000000007</v>
      </c>
      <c r="F80" s="88">
        <f t="shared" si="1"/>
        <v>8126.05</v>
      </c>
      <c r="G80" s="88">
        <f t="shared" si="9"/>
        <v>466859.27293261205</v>
      </c>
    </row>
    <row r="81" spans="1:7" x14ac:dyDescent="0.25">
      <c r="A81" s="87">
        <f t="shared" si="3"/>
        <v>45839</v>
      </c>
      <c r="B81" s="78">
        <v>67</v>
      </c>
      <c r="C81" s="71">
        <f t="shared" si="6"/>
        <v>466859.27293261205</v>
      </c>
      <c r="D81" s="88">
        <f t="shared" si="7"/>
        <v>1828.53</v>
      </c>
      <c r="E81" s="88">
        <f t="shared" si="8"/>
        <v>6297.52</v>
      </c>
      <c r="F81" s="88">
        <f t="shared" ref="F81:F134" si="10">F80</f>
        <v>8126.05</v>
      </c>
      <c r="G81" s="88">
        <f t="shared" si="9"/>
        <v>460561.75293261203</v>
      </c>
    </row>
    <row r="82" spans="1:7" x14ac:dyDescent="0.25">
      <c r="A82" s="87">
        <f t="shared" ref="A82:A134" si="11">EDATE(A81,1)</f>
        <v>45870</v>
      </c>
      <c r="B82" s="78">
        <v>68</v>
      </c>
      <c r="C82" s="71">
        <f t="shared" si="6"/>
        <v>460561.75293261203</v>
      </c>
      <c r="D82" s="88">
        <f t="shared" si="7"/>
        <v>1803.87</v>
      </c>
      <c r="E82" s="88">
        <f t="shared" si="8"/>
        <v>6322.18</v>
      </c>
      <c r="F82" s="88">
        <f t="shared" si="10"/>
        <v>8126.05</v>
      </c>
      <c r="G82" s="88">
        <f t="shared" si="9"/>
        <v>454239.57293261203</v>
      </c>
    </row>
    <row r="83" spans="1:7" x14ac:dyDescent="0.25">
      <c r="A83" s="87">
        <f t="shared" si="11"/>
        <v>45901</v>
      </c>
      <c r="B83" s="78">
        <v>69</v>
      </c>
      <c r="C83" s="71">
        <f t="shared" si="6"/>
        <v>454239.57293261203</v>
      </c>
      <c r="D83" s="88">
        <f t="shared" si="7"/>
        <v>1779.1</v>
      </c>
      <c r="E83" s="88">
        <f t="shared" si="8"/>
        <v>6346.9500000000007</v>
      </c>
      <c r="F83" s="88">
        <f t="shared" si="10"/>
        <v>8126.05</v>
      </c>
      <c r="G83" s="88">
        <f t="shared" si="9"/>
        <v>447892.62293261202</v>
      </c>
    </row>
    <row r="84" spans="1:7" x14ac:dyDescent="0.25">
      <c r="A84" s="87">
        <f t="shared" si="11"/>
        <v>45931</v>
      </c>
      <c r="B84" s="78">
        <v>70</v>
      </c>
      <c r="C84" s="71">
        <f t="shared" si="6"/>
        <v>447892.62293261202</v>
      </c>
      <c r="D84" s="88">
        <f t="shared" si="7"/>
        <v>1754.25</v>
      </c>
      <c r="E84" s="88">
        <f t="shared" si="8"/>
        <v>6371.8</v>
      </c>
      <c r="F84" s="88">
        <f t="shared" si="10"/>
        <v>8126.05</v>
      </c>
      <c r="G84" s="88">
        <f t="shared" si="9"/>
        <v>441520.82293261203</v>
      </c>
    </row>
    <row r="85" spans="1:7" x14ac:dyDescent="0.25">
      <c r="A85" s="87">
        <f t="shared" si="11"/>
        <v>45962</v>
      </c>
      <c r="B85" s="78">
        <v>71</v>
      </c>
      <c r="C85" s="71">
        <f t="shared" si="6"/>
        <v>441520.82293261203</v>
      </c>
      <c r="D85" s="88">
        <f t="shared" si="7"/>
        <v>1729.29</v>
      </c>
      <c r="E85" s="88">
        <f t="shared" si="8"/>
        <v>6396.76</v>
      </c>
      <c r="F85" s="88">
        <f t="shared" si="10"/>
        <v>8126.05</v>
      </c>
      <c r="G85" s="88">
        <f t="shared" si="9"/>
        <v>435124.06293261203</v>
      </c>
    </row>
    <row r="86" spans="1:7" x14ac:dyDescent="0.25">
      <c r="A86" s="87">
        <f t="shared" si="11"/>
        <v>45992</v>
      </c>
      <c r="B86" s="78">
        <v>72</v>
      </c>
      <c r="C86" s="71">
        <f t="shared" si="6"/>
        <v>435124.06293261203</v>
      </c>
      <c r="D86" s="88">
        <f t="shared" si="7"/>
        <v>1704.24</v>
      </c>
      <c r="E86" s="88">
        <f t="shared" si="8"/>
        <v>6421.81</v>
      </c>
      <c r="F86" s="88">
        <f t="shared" si="10"/>
        <v>8126.05</v>
      </c>
      <c r="G86" s="88">
        <f t="shared" si="9"/>
        <v>428702.25293261203</v>
      </c>
    </row>
    <row r="87" spans="1:7" x14ac:dyDescent="0.25">
      <c r="A87" s="87">
        <f t="shared" si="11"/>
        <v>46023</v>
      </c>
      <c r="B87" s="78">
        <v>73</v>
      </c>
      <c r="C87" s="71">
        <f t="shared" si="6"/>
        <v>428702.25293261203</v>
      </c>
      <c r="D87" s="88">
        <f t="shared" si="7"/>
        <v>1679.08</v>
      </c>
      <c r="E87" s="88">
        <f t="shared" si="8"/>
        <v>6446.97</v>
      </c>
      <c r="F87" s="88">
        <f t="shared" si="10"/>
        <v>8126.05</v>
      </c>
      <c r="G87" s="88">
        <f t="shared" si="9"/>
        <v>422255.28293261206</v>
      </c>
    </row>
    <row r="88" spans="1:7" x14ac:dyDescent="0.25">
      <c r="A88" s="87">
        <f t="shared" si="11"/>
        <v>46054</v>
      </c>
      <c r="B88" s="78">
        <v>74</v>
      </c>
      <c r="C88" s="71">
        <f t="shared" si="6"/>
        <v>422255.28293261206</v>
      </c>
      <c r="D88" s="88">
        <f t="shared" si="7"/>
        <v>1653.83</v>
      </c>
      <c r="E88" s="88">
        <f t="shared" si="8"/>
        <v>6472.22</v>
      </c>
      <c r="F88" s="88">
        <f t="shared" si="10"/>
        <v>8126.05</v>
      </c>
      <c r="G88" s="88">
        <f t="shared" si="9"/>
        <v>415783.06293261208</v>
      </c>
    </row>
    <row r="89" spans="1:7" x14ac:dyDescent="0.25">
      <c r="A89" s="87">
        <f t="shared" si="11"/>
        <v>46082</v>
      </c>
      <c r="B89" s="78">
        <v>75</v>
      </c>
      <c r="C89" s="71">
        <f t="shared" si="6"/>
        <v>415783.06293261208</v>
      </c>
      <c r="D89" s="88">
        <f t="shared" si="7"/>
        <v>1628.48</v>
      </c>
      <c r="E89" s="88">
        <f t="shared" si="8"/>
        <v>6497.57</v>
      </c>
      <c r="F89" s="88">
        <f t="shared" si="10"/>
        <v>8126.05</v>
      </c>
      <c r="G89" s="88">
        <f t="shared" si="9"/>
        <v>409285.49293261208</v>
      </c>
    </row>
    <row r="90" spans="1:7" x14ac:dyDescent="0.25">
      <c r="A90" s="87">
        <f t="shared" si="11"/>
        <v>46113</v>
      </c>
      <c r="B90" s="78">
        <v>76</v>
      </c>
      <c r="C90" s="71">
        <f t="shared" si="6"/>
        <v>409285.49293261208</v>
      </c>
      <c r="D90" s="88">
        <f t="shared" si="7"/>
        <v>1603.03</v>
      </c>
      <c r="E90" s="88">
        <f t="shared" si="8"/>
        <v>6523.02</v>
      </c>
      <c r="F90" s="88">
        <f t="shared" si="10"/>
        <v>8126.05</v>
      </c>
      <c r="G90" s="88">
        <f t="shared" si="9"/>
        <v>402762.47293261206</v>
      </c>
    </row>
    <row r="91" spans="1:7" x14ac:dyDescent="0.25">
      <c r="A91" s="87">
        <f t="shared" si="11"/>
        <v>46143</v>
      </c>
      <c r="B91" s="78">
        <v>77</v>
      </c>
      <c r="C91" s="71">
        <f t="shared" si="6"/>
        <v>402762.47293261206</v>
      </c>
      <c r="D91" s="88">
        <f t="shared" si="7"/>
        <v>1577.49</v>
      </c>
      <c r="E91" s="88">
        <f t="shared" si="8"/>
        <v>6548.56</v>
      </c>
      <c r="F91" s="88">
        <f t="shared" si="10"/>
        <v>8126.05</v>
      </c>
      <c r="G91" s="88">
        <f t="shared" si="9"/>
        <v>396213.91293261206</v>
      </c>
    </row>
    <row r="92" spans="1:7" x14ac:dyDescent="0.25">
      <c r="A92" s="87">
        <f t="shared" si="11"/>
        <v>46174</v>
      </c>
      <c r="B92" s="78">
        <v>78</v>
      </c>
      <c r="C92" s="71">
        <f t="shared" si="6"/>
        <v>396213.91293261206</v>
      </c>
      <c r="D92" s="88">
        <f t="shared" si="7"/>
        <v>1551.84</v>
      </c>
      <c r="E92" s="88">
        <f t="shared" si="8"/>
        <v>6574.21</v>
      </c>
      <c r="F92" s="88">
        <f t="shared" si="10"/>
        <v>8126.05</v>
      </c>
      <c r="G92" s="88">
        <f t="shared" si="9"/>
        <v>389639.70293261204</v>
      </c>
    </row>
    <row r="93" spans="1:7" x14ac:dyDescent="0.25">
      <c r="A93" s="87">
        <f t="shared" si="11"/>
        <v>46204</v>
      </c>
      <c r="B93" s="78">
        <v>79</v>
      </c>
      <c r="C93" s="71">
        <f t="shared" si="6"/>
        <v>389639.70293261204</v>
      </c>
      <c r="D93" s="88">
        <f t="shared" si="7"/>
        <v>1526.09</v>
      </c>
      <c r="E93" s="88">
        <f t="shared" si="8"/>
        <v>6599.96</v>
      </c>
      <c r="F93" s="88">
        <f t="shared" si="10"/>
        <v>8126.05</v>
      </c>
      <c r="G93" s="88">
        <f t="shared" si="9"/>
        <v>383039.74293261202</v>
      </c>
    </row>
    <row r="94" spans="1:7" x14ac:dyDescent="0.25">
      <c r="A94" s="87">
        <f t="shared" si="11"/>
        <v>46235</v>
      </c>
      <c r="B94" s="78">
        <v>80</v>
      </c>
      <c r="C94" s="71">
        <f t="shared" si="6"/>
        <v>383039.74293261202</v>
      </c>
      <c r="D94" s="88">
        <f t="shared" si="7"/>
        <v>1500.24</v>
      </c>
      <c r="E94" s="88">
        <f t="shared" si="8"/>
        <v>6625.81</v>
      </c>
      <c r="F94" s="88">
        <f t="shared" si="10"/>
        <v>8126.05</v>
      </c>
      <c r="G94" s="88">
        <f t="shared" si="9"/>
        <v>376413.93293261202</v>
      </c>
    </row>
    <row r="95" spans="1:7" x14ac:dyDescent="0.25">
      <c r="A95" s="87">
        <f t="shared" si="11"/>
        <v>46266</v>
      </c>
      <c r="B95" s="78">
        <v>81</v>
      </c>
      <c r="C95" s="71">
        <f t="shared" si="6"/>
        <v>376413.93293261202</v>
      </c>
      <c r="D95" s="88">
        <f t="shared" si="7"/>
        <v>1474.29</v>
      </c>
      <c r="E95" s="88">
        <f t="shared" si="8"/>
        <v>6651.76</v>
      </c>
      <c r="F95" s="88">
        <f t="shared" si="10"/>
        <v>8126.05</v>
      </c>
      <c r="G95" s="88">
        <f t="shared" si="9"/>
        <v>369762.17293261201</v>
      </c>
    </row>
    <row r="96" spans="1:7" x14ac:dyDescent="0.25">
      <c r="A96" s="87">
        <f t="shared" si="11"/>
        <v>46296</v>
      </c>
      <c r="B96" s="78">
        <v>82</v>
      </c>
      <c r="C96" s="71">
        <f t="shared" si="6"/>
        <v>369762.17293261201</v>
      </c>
      <c r="D96" s="88">
        <f t="shared" si="7"/>
        <v>1448.24</v>
      </c>
      <c r="E96" s="88">
        <f t="shared" si="8"/>
        <v>6677.81</v>
      </c>
      <c r="F96" s="88">
        <f t="shared" si="10"/>
        <v>8126.05</v>
      </c>
      <c r="G96" s="88">
        <f t="shared" si="9"/>
        <v>363084.36293261201</v>
      </c>
    </row>
    <row r="97" spans="1:7" x14ac:dyDescent="0.25">
      <c r="A97" s="87">
        <f t="shared" si="11"/>
        <v>46327</v>
      </c>
      <c r="B97" s="78">
        <v>83</v>
      </c>
      <c r="C97" s="71">
        <f t="shared" si="6"/>
        <v>363084.36293261201</v>
      </c>
      <c r="D97" s="88">
        <f t="shared" si="7"/>
        <v>1422.08</v>
      </c>
      <c r="E97" s="88">
        <f t="shared" si="8"/>
        <v>6703.97</v>
      </c>
      <c r="F97" s="88">
        <f t="shared" si="10"/>
        <v>8126.05</v>
      </c>
      <c r="G97" s="88">
        <f t="shared" si="9"/>
        <v>356380.39293261204</v>
      </c>
    </row>
    <row r="98" spans="1:7" x14ac:dyDescent="0.25">
      <c r="A98" s="87">
        <f t="shared" si="11"/>
        <v>46357</v>
      </c>
      <c r="B98" s="78">
        <v>84</v>
      </c>
      <c r="C98" s="71">
        <f t="shared" si="6"/>
        <v>356380.39293261204</v>
      </c>
      <c r="D98" s="88">
        <f t="shared" si="7"/>
        <v>1395.82</v>
      </c>
      <c r="E98" s="88">
        <f t="shared" si="8"/>
        <v>6730.2300000000005</v>
      </c>
      <c r="F98" s="88">
        <f t="shared" si="10"/>
        <v>8126.05</v>
      </c>
      <c r="G98" s="88">
        <f t="shared" si="9"/>
        <v>349650.16293261206</v>
      </c>
    </row>
    <row r="99" spans="1:7" x14ac:dyDescent="0.25">
      <c r="A99" s="87">
        <f t="shared" si="11"/>
        <v>46388</v>
      </c>
      <c r="B99" s="78">
        <v>85</v>
      </c>
      <c r="C99" s="71">
        <f t="shared" si="6"/>
        <v>349650.16293261206</v>
      </c>
      <c r="D99" s="88">
        <f t="shared" si="7"/>
        <v>1369.46</v>
      </c>
      <c r="E99" s="88">
        <f t="shared" si="8"/>
        <v>6756.59</v>
      </c>
      <c r="F99" s="88">
        <f t="shared" si="10"/>
        <v>8126.05</v>
      </c>
      <c r="G99" s="88">
        <f t="shared" si="9"/>
        <v>342893.57293261203</v>
      </c>
    </row>
    <row r="100" spans="1:7" x14ac:dyDescent="0.25">
      <c r="A100" s="87">
        <f t="shared" si="11"/>
        <v>46419</v>
      </c>
      <c r="B100" s="78">
        <v>86</v>
      </c>
      <c r="C100" s="71">
        <f t="shared" si="6"/>
        <v>342893.57293261203</v>
      </c>
      <c r="D100" s="88">
        <f t="shared" si="7"/>
        <v>1343</v>
      </c>
      <c r="E100" s="88">
        <f t="shared" si="8"/>
        <v>6783.05</v>
      </c>
      <c r="F100" s="88">
        <f t="shared" si="10"/>
        <v>8126.05</v>
      </c>
      <c r="G100" s="88">
        <f t="shared" si="9"/>
        <v>336110.52293261205</v>
      </c>
    </row>
    <row r="101" spans="1:7" x14ac:dyDescent="0.25">
      <c r="A101" s="87">
        <f t="shared" si="11"/>
        <v>46447</v>
      </c>
      <c r="B101" s="78">
        <v>87</v>
      </c>
      <c r="C101" s="71">
        <f t="shared" si="6"/>
        <v>336110.52293261205</v>
      </c>
      <c r="D101" s="88">
        <f t="shared" si="7"/>
        <v>1316.43</v>
      </c>
      <c r="E101" s="88">
        <f t="shared" si="8"/>
        <v>6809.62</v>
      </c>
      <c r="F101" s="88">
        <f t="shared" si="10"/>
        <v>8126.05</v>
      </c>
      <c r="G101" s="88">
        <f t="shared" si="9"/>
        <v>329300.90293261205</v>
      </c>
    </row>
    <row r="102" spans="1:7" x14ac:dyDescent="0.25">
      <c r="A102" s="87">
        <f t="shared" si="11"/>
        <v>46478</v>
      </c>
      <c r="B102" s="78">
        <v>88</v>
      </c>
      <c r="C102" s="71">
        <f t="shared" si="6"/>
        <v>329300.90293261205</v>
      </c>
      <c r="D102" s="88">
        <f t="shared" si="7"/>
        <v>1289.76</v>
      </c>
      <c r="E102" s="88">
        <f t="shared" si="8"/>
        <v>6836.29</v>
      </c>
      <c r="F102" s="88">
        <f t="shared" si="10"/>
        <v>8126.05</v>
      </c>
      <c r="G102" s="88">
        <f t="shared" si="9"/>
        <v>322464.61293261207</v>
      </c>
    </row>
    <row r="103" spans="1:7" x14ac:dyDescent="0.25">
      <c r="A103" s="87">
        <f t="shared" si="11"/>
        <v>46508</v>
      </c>
      <c r="B103" s="78">
        <v>89</v>
      </c>
      <c r="C103" s="71">
        <f t="shared" si="6"/>
        <v>322464.61293261207</v>
      </c>
      <c r="D103" s="88">
        <f t="shared" si="7"/>
        <v>1262.99</v>
      </c>
      <c r="E103" s="88">
        <f t="shared" si="8"/>
        <v>6863.06</v>
      </c>
      <c r="F103" s="88">
        <f t="shared" si="10"/>
        <v>8126.05</v>
      </c>
      <c r="G103" s="88">
        <f t="shared" si="9"/>
        <v>315601.55293261207</v>
      </c>
    </row>
    <row r="104" spans="1:7" x14ac:dyDescent="0.25">
      <c r="A104" s="87">
        <f t="shared" si="11"/>
        <v>46539</v>
      </c>
      <c r="B104" s="78">
        <v>90</v>
      </c>
      <c r="C104" s="71">
        <f t="shared" si="6"/>
        <v>315601.55293261207</v>
      </c>
      <c r="D104" s="88">
        <f t="shared" si="7"/>
        <v>1236.1099999999999</v>
      </c>
      <c r="E104" s="88">
        <f t="shared" si="8"/>
        <v>6889.9400000000005</v>
      </c>
      <c r="F104" s="88">
        <f t="shared" si="10"/>
        <v>8126.05</v>
      </c>
      <c r="G104" s="88">
        <f t="shared" si="9"/>
        <v>308711.61293261207</v>
      </c>
    </row>
    <row r="105" spans="1:7" x14ac:dyDescent="0.25">
      <c r="A105" s="87">
        <f t="shared" si="11"/>
        <v>46569</v>
      </c>
      <c r="B105" s="78">
        <v>91</v>
      </c>
      <c r="C105" s="71">
        <f t="shared" si="6"/>
        <v>308711.61293261207</v>
      </c>
      <c r="D105" s="88">
        <f t="shared" si="7"/>
        <v>1209.1199999999999</v>
      </c>
      <c r="E105" s="88">
        <f t="shared" si="8"/>
        <v>6916.93</v>
      </c>
      <c r="F105" s="88">
        <f t="shared" si="10"/>
        <v>8126.05</v>
      </c>
      <c r="G105" s="88">
        <f t="shared" si="9"/>
        <v>301794.68293261208</v>
      </c>
    </row>
    <row r="106" spans="1:7" x14ac:dyDescent="0.25">
      <c r="A106" s="87">
        <f t="shared" si="11"/>
        <v>46600</v>
      </c>
      <c r="B106" s="78">
        <v>92</v>
      </c>
      <c r="C106" s="71">
        <f t="shared" si="6"/>
        <v>301794.68293261208</v>
      </c>
      <c r="D106" s="88">
        <f t="shared" si="7"/>
        <v>1182.03</v>
      </c>
      <c r="E106" s="88">
        <f t="shared" si="8"/>
        <v>6944.02</v>
      </c>
      <c r="F106" s="88">
        <f t="shared" si="10"/>
        <v>8126.05</v>
      </c>
      <c r="G106" s="88">
        <f t="shared" si="9"/>
        <v>294850.66293261206</v>
      </c>
    </row>
    <row r="107" spans="1:7" x14ac:dyDescent="0.25">
      <c r="A107" s="87">
        <f t="shared" si="11"/>
        <v>46631</v>
      </c>
      <c r="B107" s="78">
        <v>93</v>
      </c>
      <c r="C107" s="71">
        <f t="shared" si="6"/>
        <v>294850.66293261206</v>
      </c>
      <c r="D107" s="88">
        <f t="shared" si="7"/>
        <v>1154.83</v>
      </c>
      <c r="E107" s="88">
        <f t="shared" si="8"/>
        <v>6971.22</v>
      </c>
      <c r="F107" s="88">
        <f t="shared" si="10"/>
        <v>8126.05</v>
      </c>
      <c r="G107" s="88">
        <f t="shared" si="9"/>
        <v>287879.44293261209</v>
      </c>
    </row>
    <row r="108" spans="1:7" x14ac:dyDescent="0.25">
      <c r="A108" s="87">
        <f t="shared" si="11"/>
        <v>46661</v>
      </c>
      <c r="B108" s="78">
        <v>94</v>
      </c>
      <c r="C108" s="71">
        <f t="shared" si="6"/>
        <v>287879.44293261209</v>
      </c>
      <c r="D108" s="88">
        <f t="shared" si="7"/>
        <v>1127.53</v>
      </c>
      <c r="E108" s="88">
        <f t="shared" si="8"/>
        <v>6998.52</v>
      </c>
      <c r="F108" s="88">
        <f t="shared" si="10"/>
        <v>8126.05</v>
      </c>
      <c r="G108" s="88">
        <f t="shared" si="9"/>
        <v>280880.92293261207</v>
      </c>
    </row>
    <row r="109" spans="1:7" x14ac:dyDescent="0.25">
      <c r="A109" s="87">
        <f t="shared" si="11"/>
        <v>46692</v>
      </c>
      <c r="B109" s="78">
        <v>95</v>
      </c>
      <c r="C109" s="71">
        <f t="shared" si="6"/>
        <v>280880.92293261207</v>
      </c>
      <c r="D109" s="88">
        <f t="shared" si="7"/>
        <v>1100.1199999999999</v>
      </c>
      <c r="E109" s="88">
        <f t="shared" si="8"/>
        <v>7025.93</v>
      </c>
      <c r="F109" s="88">
        <f t="shared" si="10"/>
        <v>8126.05</v>
      </c>
      <c r="G109" s="88">
        <f t="shared" si="9"/>
        <v>273854.99293261208</v>
      </c>
    </row>
    <row r="110" spans="1:7" x14ac:dyDescent="0.25">
      <c r="A110" s="87">
        <f t="shared" si="11"/>
        <v>46722</v>
      </c>
      <c r="B110" s="78">
        <v>96</v>
      </c>
      <c r="C110" s="71">
        <f t="shared" si="6"/>
        <v>273854.99293261208</v>
      </c>
      <c r="D110" s="88">
        <f t="shared" si="7"/>
        <v>1072.5999999999999</v>
      </c>
      <c r="E110" s="88">
        <f t="shared" si="8"/>
        <v>7053.4500000000007</v>
      </c>
      <c r="F110" s="88">
        <f t="shared" si="10"/>
        <v>8126.05</v>
      </c>
      <c r="G110" s="88">
        <f t="shared" si="9"/>
        <v>266801.54293261206</v>
      </c>
    </row>
    <row r="111" spans="1:7" x14ac:dyDescent="0.25">
      <c r="A111" s="87">
        <f t="shared" si="11"/>
        <v>46753</v>
      </c>
      <c r="B111" s="78">
        <v>97</v>
      </c>
      <c r="C111" s="71">
        <f t="shared" si="6"/>
        <v>266801.54293261206</v>
      </c>
      <c r="D111" s="88">
        <f t="shared" si="7"/>
        <v>1044.97</v>
      </c>
      <c r="E111" s="88">
        <f t="shared" si="8"/>
        <v>7081.08</v>
      </c>
      <c r="F111" s="88">
        <f t="shared" si="10"/>
        <v>8126.05</v>
      </c>
      <c r="G111" s="88">
        <f t="shared" si="9"/>
        <v>259720.46293261208</v>
      </c>
    </row>
    <row r="112" spans="1:7" x14ac:dyDescent="0.25">
      <c r="A112" s="87">
        <f t="shared" si="11"/>
        <v>46784</v>
      </c>
      <c r="B112" s="78">
        <v>98</v>
      </c>
      <c r="C112" s="71">
        <f t="shared" si="6"/>
        <v>259720.46293261208</v>
      </c>
      <c r="D112" s="88">
        <f t="shared" si="7"/>
        <v>1017.24</v>
      </c>
      <c r="E112" s="88">
        <f t="shared" si="8"/>
        <v>7108.81</v>
      </c>
      <c r="F112" s="88">
        <f t="shared" si="10"/>
        <v>8126.05</v>
      </c>
      <c r="G112" s="88">
        <f t="shared" si="9"/>
        <v>252611.65293261208</v>
      </c>
    </row>
    <row r="113" spans="1:7" x14ac:dyDescent="0.25">
      <c r="A113" s="87">
        <f t="shared" si="11"/>
        <v>46813</v>
      </c>
      <c r="B113" s="78">
        <v>99</v>
      </c>
      <c r="C113" s="71">
        <f t="shared" si="6"/>
        <v>252611.65293261208</v>
      </c>
      <c r="D113" s="88">
        <f t="shared" si="7"/>
        <v>989.4</v>
      </c>
      <c r="E113" s="88">
        <f t="shared" si="8"/>
        <v>7136.6500000000005</v>
      </c>
      <c r="F113" s="88">
        <f t="shared" si="10"/>
        <v>8126.05</v>
      </c>
      <c r="G113" s="88">
        <f t="shared" si="9"/>
        <v>245475.00293261209</v>
      </c>
    </row>
    <row r="114" spans="1:7" x14ac:dyDescent="0.25">
      <c r="A114" s="87">
        <f t="shared" si="11"/>
        <v>46844</v>
      </c>
      <c r="B114" s="78">
        <v>100</v>
      </c>
      <c r="C114" s="71">
        <f t="shared" si="6"/>
        <v>245475.00293261209</v>
      </c>
      <c r="D114" s="88">
        <f t="shared" si="7"/>
        <v>961.44</v>
      </c>
      <c r="E114" s="88">
        <f t="shared" si="8"/>
        <v>7164.6100000000006</v>
      </c>
      <c r="F114" s="88">
        <f t="shared" si="10"/>
        <v>8126.05</v>
      </c>
      <c r="G114" s="88">
        <f t="shared" si="9"/>
        <v>238310.3929326121</v>
      </c>
    </row>
    <row r="115" spans="1:7" x14ac:dyDescent="0.25">
      <c r="A115" s="87">
        <f t="shared" si="11"/>
        <v>46874</v>
      </c>
      <c r="B115" s="78">
        <v>101</v>
      </c>
      <c r="C115" s="71">
        <f t="shared" si="6"/>
        <v>238310.3929326121</v>
      </c>
      <c r="D115" s="88">
        <f t="shared" si="7"/>
        <v>933.38</v>
      </c>
      <c r="E115" s="88">
        <f t="shared" si="8"/>
        <v>7192.67</v>
      </c>
      <c r="F115" s="88">
        <f t="shared" si="10"/>
        <v>8126.05</v>
      </c>
      <c r="G115" s="88">
        <f t="shared" si="9"/>
        <v>231117.72293261209</v>
      </c>
    </row>
    <row r="116" spans="1:7" x14ac:dyDescent="0.25">
      <c r="A116" s="87">
        <f t="shared" si="11"/>
        <v>46905</v>
      </c>
      <c r="B116" s="78">
        <v>102</v>
      </c>
      <c r="C116" s="71">
        <f t="shared" si="6"/>
        <v>231117.72293261209</v>
      </c>
      <c r="D116" s="88">
        <f t="shared" si="7"/>
        <v>905.21</v>
      </c>
      <c r="E116" s="88">
        <f t="shared" si="8"/>
        <v>7220.84</v>
      </c>
      <c r="F116" s="88">
        <f t="shared" si="10"/>
        <v>8126.05</v>
      </c>
      <c r="G116" s="88">
        <f t="shared" si="9"/>
        <v>223896.88293261209</v>
      </c>
    </row>
    <row r="117" spans="1:7" x14ac:dyDescent="0.25">
      <c r="A117" s="87">
        <f t="shared" si="11"/>
        <v>46935</v>
      </c>
      <c r="B117" s="78">
        <v>103</v>
      </c>
      <c r="C117" s="71">
        <f t="shared" si="6"/>
        <v>223896.88293261209</v>
      </c>
      <c r="D117" s="88">
        <f t="shared" si="7"/>
        <v>876.93</v>
      </c>
      <c r="E117" s="88">
        <f t="shared" si="8"/>
        <v>7249.12</v>
      </c>
      <c r="F117" s="88">
        <f t="shared" si="10"/>
        <v>8126.05</v>
      </c>
      <c r="G117" s="88">
        <f t="shared" si="9"/>
        <v>216647.7629326121</v>
      </c>
    </row>
    <row r="118" spans="1:7" x14ac:dyDescent="0.25">
      <c r="A118" s="87">
        <f t="shared" si="11"/>
        <v>46966</v>
      </c>
      <c r="B118" s="78">
        <v>104</v>
      </c>
      <c r="C118" s="71">
        <f t="shared" si="6"/>
        <v>216647.7629326121</v>
      </c>
      <c r="D118" s="88">
        <f t="shared" si="7"/>
        <v>848.54</v>
      </c>
      <c r="E118" s="88">
        <f t="shared" si="8"/>
        <v>7277.51</v>
      </c>
      <c r="F118" s="88">
        <f t="shared" si="10"/>
        <v>8126.05</v>
      </c>
      <c r="G118" s="88">
        <f t="shared" si="9"/>
        <v>209370.25293261209</v>
      </c>
    </row>
    <row r="119" spans="1:7" x14ac:dyDescent="0.25">
      <c r="A119" s="87">
        <f t="shared" si="11"/>
        <v>46997</v>
      </c>
      <c r="B119" s="78">
        <v>105</v>
      </c>
      <c r="C119" s="71">
        <f t="shared" si="6"/>
        <v>209370.25293261209</v>
      </c>
      <c r="D119" s="88">
        <f t="shared" si="7"/>
        <v>820.03</v>
      </c>
      <c r="E119" s="88">
        <f t="shared" si="8"/>
        <v>7306.02</v>
      </c>
      <c r="F119" s="88">
        <f t="shared" si="10"/>
        <v>8126.05</v>
      </c>
      <c r="G119" s="88">
        <f t="shared" si="9"/>
        <v>202064.2329326121</v>
      </c>
    </row>
    <row r="120" spans="1:7" x14ac:dyDescent="0.25">
      <c r="A120" s="87">
        <f t="shared" si="11"/>
        <v>47027</v>
      </c>
      <c r="B120" s="78">
        <v>106</v>
      </c>
      <c r="C120" s="71">
        <f t="shared" si="6"/>
        <v>202064.2329326121</v>
      </c>
      <c r="D120" s="88">
        <f t="shared" si="7"/>
        <v>791.42</v>
      </c>
      <c r="E120" s="88">
        <f t="shared" si="8"/>
        <v>7334.63</v>
      </c>
      <c r="F120" s="88">
        <f t="shared" si="10"/>
        <v>8126.05</v>
      </c>
      <c r="G120" s="88">
        <f t="shared" si="9"/>
        <v>194729.60293261209</v>
      </c>
    </row>
    <row r="121" spans="1:7" x14ac:dyDescent="0.25">
      <c r="A121" s="87">
        <f t="shared" si="11"/>
        <v>47058</v>
      </c>
      <c r="B121" s="78">
        <v>107</v>
      </c>
      <c r="C121" s="71">
        <f t="shared" si="6"/>
        <v>194729.60293261209</v>
      </c>
      <c r="D121" s="88">
        <f t="shared" si="7"/>
        <v>762.69</v>
      </c>
      <c r="E121" s="88">
        <f t="shared" si="8"/>
        <v>7363.3600000000006</v>
      </c>
      <c r="F121" s="88">
        <f t="shared" si="10"/>
        <v>8126.05</v>
      </c>
      <c r="G121" s="88">
        <f t="shared" si="9"/>
        <v>187366.24293261208</v>
      </c>
    </row>
    <row r="122" spans="1:7" x14ac:dyDescent="0.25">
      <c r="A122" s="87">
        <f t="shared" si="11"/>
        <v>47088</v>
      </c>
      <c r="B122" s="78">
        <v>108</v>
      </c>
      <c r="C122" s="71">
        <f t="shared" si="6"/>
        <v>187366.24293261208</v>
      </c>
      <c r="D122" s="88">
        <f t="shared" si="7"/>
        <v>733.85</v>
      </c>
      <c r="E122" s="88">
        <f t="shared" si="8"/>
        <v>7392.2</v>
      </c>
      <c r="F122" s="88">
        <f t="shared" si="10"/>
        <v>8126.05</v>
      </c>
      <c r="G122" s="88">
        <f t="shared" si="9"/>
        <v>179974.04293261206</v>
      </c>
    </row>
    <row r="123" spans="1:7" x14ac:dyDescent="0.25">
      <c r="A123" s="87">
        <f t="shared" si="11"/>
        <v>47119</v>
      </c>
      <c r="B123" s="78">
        <v>109</v>
      </c>
      <c r="C123" s="71">
        <f t="shared" si="6"/>
        <v>179974.04293261206</v>
      </c>
      <c r="D123" s="88">
        <f t="shared" si="7"/>
        <v>704.9</v>
      </c>
      <c r="E123" s="88">
        <f t="shared" si="8"/>
        <v>7421.1500000000005</v>
      </c>
      <c r="F123" s="88">
        <f t="shared" si="10"/>
        <v>8126.05</v>
      </c>
      <c r="G123" s="88">
        <f t="shared" si="9"/>
        <v>172552.89293261207</v>
      </c>
    </row>
    <row r="124" spans="1:7" x14ac:dyDescent="0.25">
      <c r="A124" s="87">
        <f t="shared" si="11"/>
        <v>47150</v>
      </c>
      <c r="B124" s="78">
        <v>110</v>
      </c>
      <c r="C124" s="71">
        <f t="shared" si="6"/>
        <v>172552.89293261207</v>
      </c>
      <c r="D124" s="88">
        <f t="shared" si="7"/>
        <v>675.83</v>
      </c>
      <c r="E124" s="88">
        <f t="shared" si="8"/>
        <v>7450.22</v>
      </c>
      <c r="F124" s="88">
        <f t="shared" si="10"/>
        <v>8126.05</v>
      </c>
      <c r="G124" s="88">
        <f t="shared" si="9"/>
        <v>165102.67293261207</v>
      </c>
    </row>
    <row r="125" spans="1:7" x14ac:dyDescent="0.25">
      <c r="A125" s="87">
        <f t="shared" si="11"/>
        <v>47178</v>
      </c>
      <c r="B125" s="78">
        <v>111</v>
      </c>
      <c r="C125" s="71">
        <f t="shared" si="6"/>
        <v>165102.67293261207</v>
      </c>
      <c r="D125" s="88">
        <f t="shared" si="7"/>
        <v>646.65</v>
      </c>
      <c r="E125" s="88">
        <f t="shared" si="8"/>
        <v>7479.4000000000005</v>
      </c>
      <c r="F125" s="88">
        <f t="shared" si="10"/>
        <v>8126.05</v>
      </c>
      <c r="G125" s="88">
        <f t="shared" si="9"/>
        <v>157623.27293261208</v>
      </c>
    </row>
    <row r="126" spans="1:7" x14ac:dyDescent="0.25">
      <c r="A126" s="87">
        <f t="shared" si="11"/>
        <v>47209</v>
      </c>
      <c r="B126" s="78">
        <v>112</v>
      </c>
      <c r="C126" s="71">
        <f t="shared" si="6"/>
        <v>157623.27293261208</v>
      </c>
      <c r="D126" s="88">
        <f t="shared" si="7"/>
        <v>617.36</v>
      </c>
      <c r="E126" s="88">
        <f t="shared" si="8"/>
        <v>7508.6900000000005</v>
      </c>
      <c r="F126" s="88">
        <f t="shared" si="10"/>
        <v>8126.05</v>
      </c>
      <c r="G126" s="88">
        <f t="shared" si="9"/>
        <v>150114.58293261207</v>
      </c>
    </row>
    <row r="127" spans="1:7" x14ac:dyDescent="0.25">
      <c r="A127" s="87">
        <f t="shared" si="11"/>
        <v>47239</v>
      </c>
      <c r="B127" s="78">
        <v>113</v>
      </c>
      <c r="C127" s="71">
        <f t="shared" si="6"/>
        <v>150114.58293261207</v>
      </c>
      <c r="D127" s="88">
        <f t="shared" si="7"/>
        <v>587.95000000000005</v>
      </c>
      <c r="E127" s="88">
        <f t="shared" si="8"/>
        <v>7538.1</v>
      </c>
      <c r="F127" s="88">
        <f t="shared" si="10"/>
        <v>8126.05</v>
      </c>
      <c r="G127" s="88">
        <f t="shared" si="9"/>
        <v>142576.48293261207</v>
      </c>
    </row>
    <row r="128" spans="1:7" x14ac:dyDescent="0.25">
      <c r="A128" s="87">
        <f t="shared" si="11"/>
        <v>47270</v>
      </c>
      <c r="B128" s="78">
        <v>114</v>
      </c>
      <c r="C128" s="71">
        <f t="shared" si="6"/>
        <v>142576.48293261207</v>
      </c>
      <c r="D128" s="88">
        <f t="shared" si="7"/>
        <v>558.41999999999996</v>
      </c>
      <c r="E128" s="88">
        <f t="shared" si="8"/>
        <v>7567.63</v>
      </c>
      <c r="F128" s="88">
        <f t="shared" si="10"/>
        <v>8126.05</v>
      </c>
      <c r="G128" s="88">
        <f t="shared" si="9"/>
        <v>135008.85293261206</v>
      </c>
    </row>
    <row r="129" spans="1:7" x14ac:dyDescent="0.25">
      <c r="A129" s="87">
        <f t="shared" si="11"/>
        <v>47300</v>
      </c>
      <c r="B129" s="78">
        <v>115</v>
      </c>
      <c r="C129" s="71">
        <f t="shared" si="6"/>
        <v>135008.85293261206</v>
      </c>
      <c r="D129" s="88">
        <f t="shared" si="7"/>
        <v>528.78</v>
      </c>
      <c r="E129" s="88">
        <f t="shared" si="8"/>
        <v>7597.27</v>
      </c>
      <c r="F129" s="88">
        <f t="shared" si="10"/>
        <v>8126.05</v>
      </c>
      <c r="G129" s="88">
        <f t="shared" si="9"/>
        <v>127411.58293261206</v>
      </c>
    </row>
    <row r="130" spans="1:7" x14ac:dyDescent="0.25">
      <c r="A130" s="87">
        <f t="shared" si="11"/>
        <v>47331</v>
      </c>
      <c r="B130" s="78">
        <v>116</v>
      </c>
      <c r="C130" s="71">
        <f t="shared" si="6"/>
        <v>127411.58293261206</v>
      </c>
      <c r="D130" s="88">
        <f t="shared" si="7"/>
        <v>499.03</v>
      </c>
      <c r="E130" s="88">
        <f t="shared" si="8"/>
        <v>7627.02</v>
      </c>
      <c r="F130" s="88">
        <f t="shared" si="10"/>
        <v>8126.05</v>
      </c>
      <c r="G130" s="88">
        <f t="shared" si="9"/>
        <v>119784.56293261205</v>
      </c>
    </row>
    <row r="131" spans="1:7" x14ac:dyDescent="0.25">
      <c r="A131" s="87">
        <f t="shared" si="11"/>
        <v>47362</v>
      </c>
      <c r="B131" s="78">
        <v>117</v>
      </c>
      <c r="C131" s="71">
        <f t="shared" si="6"/>
        <v>119784.56293261205</v>
      </c>
      <c r="D131" s="88">
        <f t="shared" si="7"/>
        <v>469.16</v>
      </c>
      <c r="E131" s="88">
        <f t="shared" si="8"/>
        <v>7656.89</v>
      </c>
      <c r="F131" s="88">
        <f t="shared" si="10"/>
        <v>8126.05</v>
      </c>
      <c r="G131" s="88">
        <f t="shared" si="9"/>
        <v>112127.67293261205</v>
      </c>
    </row>
    <row r="132" spans="1:7" x14ac:dyDescent="0.25">
      <c r="A132" s="87">
        <f t="shared" si="11"/>
        <v>47392</v>
      </c>
      <c r="B132" s="78">
        <v>118</v>
      </c>
      <c r="C132" s="71">
        <f t="shared" si="6"/>
        <v>112127.67293261205</v>
      </c>
      <c r="D132" s="88">
        <f t="shared" si="7"/>
        <v>439.17</v>
      </c>
      <c r="E132" s="88">
        <f t="shared" si="8"/>
        <v>7686.88</v>
      </c>
      <c r="F132" s="88">
        <f t="shared" si="10"/>
        <v>8126.05</v>
      </c>
      <c r="G132" s="88">
        <f t="shared" si="9"/>
        <v>104440.79293261205</v>
      </c>
    </row>
    <row r="133" spans="1:7" x14ac:dyDescent="0.25">
      <c r="A133" s="87">
        <f t="shared" si="11"/>
        <v>47423</v>
      </c>
      <c r="B133" s="78">
        <v>119</v>
      </c>
      <c r="C133" s="71">
        <f t="shared" si="6"/>
        <v>104440.79293261205</v>
      </c>
      <c r="D133" s="88">
        <f t="shared" si="7"/>
        <v>409.06</v>
      </c>
      <c r="E133" s="88">
        <f t="shared" si="8"/>
        <v>7716.99</v>
      </c>
      <c r="F133" s="88">
        <f t="shared" si="10"/>
        <v>8126.05</v>
      </c>
      <c r="G133" s="88">
        <f t="shared" si="9"/>
        <v>96723.802932612045</v>
      </c>
    </row>
    <row r="134" spans="1:7" x14ac:dyDescent="0.25">
      <c r="A134" s="87">
        <f t="shared" si="11"/>
        <v>47453</v>
      </c>
      <c r="B134" s="78">
        <v>120</v>
      </c>
      <c r="C134" s="71">
        <f t="shared" si="6"/>
        <v>96723.802932612045</v>
      </c>
      <c r="D134" s="88">
        <f t="shared" si="7"/>
        <v>378.83</v>
      </c>
      <c r="E134" s="88">
        <f t="shared" si="8"/>
        <v>7747.22</v>
      </c>
      <c r="F134" s="88">
        <f t="shared" si="10"/>
        <v>8126.05</v>
      </c>
      <c r="G134" s="88">
        <f t="shared" si="9"/>
        <v>88976.582932612044</v>
      </c>
    </row>
    <row r="135" spans="1:7" x14ac:dyDescent="0.25">
      <c r="A135" s="87">
        <v>47499</v>
      </c>
      <c r="B135" s="78">
        <v>121</v>
      </c>
      <c r="C135" s="71">
        <f>G134</f>
        <v>88976.582932612044</v>
      </c>
      <c r="D135" s="88">
        <f>ROUND(C135*$E$11/12,2)*16/31</f>
        <v>179.86580645161291</v>
      </c>
      <c r="E135" s="88">
        <f>C135-E9</f>
        <v>7777.7495992787444</v>
      </c>
      <c r="F135" s="88">
        <f>D135+E135</f>
        <v>7957.6154057303575</v>
      </c>
      <c r="G135" s="88">
        <f>C135-E135</f>
        <v>81198.833333333299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34"/>
  <sheetViews>
    <sheetView workbookViewId="0">
      <selection activeCell="K40" sqref="K40"/>
    </sheetView>
  </sheetViews>
  <sheetFormatPr defaultColWidth="9.140625" defaultRowHeight="15" x14ac:dyDescent="0.25"/>
  <cols>
    <col min="1" max="1" width="9.140625" style="79"/>
    <col min="2" max="2" width="7.85546875" style="79" customWidth="1"/>
    <col min="3" max="3" width="14.5703125" style="79" customWidth="1"/>
    <col min="4" max="4" width="14.42578125" style="79" customWidth="1"/>
    <col min="5" max="7" width="14.5703125" style="79" customWidth="1"/>
    <col min="8" max="16384" width="9.140625" style="79"/>
  </cols>
  <sheetData>
    <row r="1" spans="1:13" x14ac:dyDescent="0.25">
      <c r="A1" s="65"/>
      <c r="B1" s="65"/>
      <c r="C1" s="65"/>
      <c r="D1" s="65"/>
      <c r="E1" s="65"/>
      <c r="F1" s="65"/>
      <c r="G1" s="66"/>
    </row>
    <row r="2" spans="1:13" x14ac:dyDescent="0.25">
      <c r="A2" s="65"/>
      <c r="B2" s="65"/>
      <c r="C2" s="65"/>
      <c r="D2" s="65"/>
      <c r="E2" s="65"/>
      <c r="F2" s="67"/>
      <c r="G2" s="68"/>
    </row>
    <row r="3" spans="1:13" x14ac:dyDescent="0.25">
      <c r="A3" s="65"/>
      <c r="B3" s="65"/>
      <c r="C3" s="65"/>
      <c r="D3" s="65"/>
      <c r="E3" s="65"/>
      <c r="F3" s="67"/>
      <c r="G3" s="68"/>
    </row>
    <row r="4" spans="1:13" ht="21" x14ac:dyDescent="0.35">
      <c r="A4" s="65"/>
      <c r="B4" s="69" t="s">
        <v>70</v>
      </c>
      <c r="C4" s="65"/>
      <c r="D4" s="65"/>
      <c r="E4" s="70"/>
      <c r="F4" s="71"/>
      <c r="G4" s="69"/>
      <c r="K4" s="103"/>
      <c r="L4" s="102"/>
    </row>
    <row r="5" spans="1:13" x14ac:dyDescent="0.25">
      <c r="A5" s="65"/>
      <c r="B5" s="65"/>
      <c r="C5" s="65"/>
      <c r="D5" s="65"/>
      <c r="E5" s="65"/>
      <c r="F5" s="71"/>
      <c r="G5" s="65"/>
      <c r="K5" s="101"/>
      <c r="L5" s="102"/>
    </row>
    <row r="6" spans="1:13" x14ac:dyDescent="0.25">
      <c r="A6" s="65"/>
      <c r="B6" s="72" t="s">
        <v>48</v>
      </c>
      <c r="C6" s="73"/>
      <c r="D6" s="74"/>
      <c r="E6" s="75">
        <v>44197</v>
      </c>
      <c r="F6" s="76"/>
      <c r="G6" s="65"/>
      <c r="K6" s="90"/>
      <c r="L6" s="90"/>
    </row>
    <row r="7" spans="1:13" x14ac:dyDescent="0.25">
      <c r="A7" s="65"/>
      <c r="B7" s="77" t="s">
        <v>50</v>
      </c>
      <c r="C7" s="78"/>
      <c r="E7" s="80">
        <v>60</v>
      </c>
      <c r="F7" s="81" t="s">
        <v>51</v>
      </c>
      <c r="G7" s="65"/>
      <c r="K7" s="92"/>
      <c r="L7" s="92"/>
    </row>
    <row r="8" spans="1:13" x14ac:dyDescent="0.25">
      <c r="A8" s="65"/>
      <c r="B8" s="77" t="s">
        <v>68</v>
      </c>
      <c r="C8" s="78"/>
      <c r="D8" s="100">
        <f>E6-1</f>
        <v>44196</v>
      </c>
      <c r="E8" s="89">
        <v>9819.39</v>
      </c>
      <c r="F8" s="81" t="s">
        <v>54</v>
      </c>
      <c r="G8" s="65"/>
      <c r="K8" s="92"/>
      <c r="L8" s="92"/>
    </row>
    <row r="9" spans="1:13" x14ac:dyDescent="0.25">
      <c r="A9" s="65"/>
      <c r="B9" s="77" t="s">
        <v>69</v>
      </c>
      <c r="C9" s="78"/>
      <c r="D9" s="100">
        <f>EDATE(D8,E7)</f>
        <v>46022</v>
      </c>
      <c r="E9" s="89">
        <v>0</v>
      </c>
      <c r="F9" s="81" t="s">
        <v>54</v>
      </c>
      <c r="G9" s="131"/>
      <c r="K9" s="92"/>
      <c r="L9" s="92"/>
    </row>
    <row r="10" spans="1:13" x14ac:dyDescent="0.25">
      <c r="A10" s="65"/>
      <c r="B10" s="77" t="s">
        <v>57</v>
      </c>
      <c r="C10" s="78"/>
      <c r="E10" s="132">
        <v>1</v>
      </c>
      <c r="F10" s="81"/>
      <c r="G10" s="65"/>
      <c r="K10" s="93"/>
      <c r="L10" s="93"/>
    </row>
    <row r="11" spans="1:13" x14ac:dyDescent="0.25">
      <c r="A11" s="65"/>
      <c r="B11" s="133" t="s">
        <v>71</v>
      </c>
      <c r="C11" s="134"/>
      <c r="D11" s="135"/>
      <c r="E11" s="139">
        <v>0.03</v>
      </c>
      <c r="F11" s="83"/>
      <c r="G11" s="84"/>
      <c r="K11" s="92"/>
      <c r="L11" s="92"/>
      <c r="M11" s="93"/>
    </row>
    <row r="12" spans="1:13" x14ac:dyDescent="0.25">
      <c r="A12" s="65"/>
      <c r="B12" s="80"/>
      <c r="C12" s="78"/>
      <c r="E12" s="85"/>
      <c r="F12" s="80"/>
      <c r="G12" s="84"/>
      <c r="K12" s="92"/>
      <c r="L12" s="92"/>
      <c r="M12" s="93"/>
    </row>
    <row r="13" spans="1:13" x14ac:dyDescent="0.25">
      <c r="K13" s="92"/>
      <c r="L13" s="92"/>
      <c r="M13" s="93"/>
    </row>
    <row r="14" spans="1:13" ht="15.75" thickBot="1" x14ac:dyDescent="0.3">
      <c r="A14" s="86" t="s">
        <v>61</v>
      </c>
      <c r="B14" s="86" t="s">
        <v>62</v>
      </c>
      <c r="C14" s="86" t="s">
        <v>63</v>
      </c>
      <c r="D14" s="86" t="s">
        <v>64</v>
      </c>
      <c r="E14" s="86" t="s">
        <v>65</v>
      </c>
      <c r="F14" s="86" t="s">
        <v>66</v>
      </c>
      <c r="G14" s="86" t="s">
        <v>67</v>
      </c>
      <c r="K14" s="92"/>
      <c r="L14" s="92"/>
      <c r="M14" s="93"/>
    </row>
    <row r="15" spans="1:13" x14ac:dyDescent="0.25">
      <c r="A15" s="87">
        <f>E6</f>
        <v>44197</v>
      </c>
      <c r="B15" s="78">
        <v>1</v>
      </c>
      <c r="C15" s="71">
        <f>E8</f>
        <v>9819.39</v>
      </c>
      <c r="D15" s="88">
        <f>ROUND(C15*$E$11/12,2)</f>
        <v>24.55</v>
      </c>
      <c r="E15" s="88">
        <f>PPMT($E$11/12,B15,$E$7,-$E$8,$E$9,0)</f>
        <v>151.89310641979495</v>
      </c>
      <c r="F15" s="88">
        <f>ROUND(PMT($E$11/12,E7,-E8,E9),2)</f>
        <v>176.44</v>
      </c>
      <c r="G15" s="88">
        <f>C15-E15</f>
        <v>9667.4968935802044</v>
      </c>
      <c r="K15" s="92"/>
      <c r="L15" s="92"/>
      <c r="M15" s="93"/>
    </row>
    <row r="16" spans="1:13" x14ac:dyDescent="0.25">
      <c r="A16" s="87">
        <f>EDATE(A15,1)</f>
        <v>44228</v>
      </c>
      <c r="B16" s="78">
        <v>2</v>
      </c>
      <c r="C16" s="71">
        <f>G15</f>
        <v>9667.4968935802044</v>
      </c>
      <c r="D16" s="88">
        <f t="shared" ref="D16:D74" si="0">ROUND(C16*$E$11/12,2)</f>
        <v>24.17</v>
      </c>
      <c r="E16" s="88">
        <f t="shared" ref="E16:E74" si="1">PPMT($E$11/12,B16,$E$7,-$E$8,$E$9,0)</f>
        <v>152.27283918584442</v>
      </c>
      <c r="F16" s="88">
        <f>F15</f>
        <v>176.44</v>
      </c>
      <c r="G16" s="88">
        <f t="shared" ref="G16:G74" si="2">C16-E16</f>
        <v>9515.2240543943608</v>
      </c>
      <c r="K16" s="92"/>
      <c r="L16" s="92"/>
      <c r="M16" s="93"/>
    </row>
    <row r="17" spans="1:13" x14ac:dyDescent="0.25">
      <c r="A17" s="87">
        <f>EDATE(A16,1)</f>
        <v>44256</v>
      </c>
      <c r="B17" s="78">
        <v>3</v>
      </c>
      <c r="C17" s="71">
        <f>G16</f>
        <v>9515.2240543943608</v>
      </c>
      <c r="D17" s="88">
        <f t="shared" si="0"/>
        <v>23.79</v>
      </c>
      <c r="E17" s="88">
        <f t="shared" si="1"/>
        <v>152.65352128380903</v>
      </c>
      <c r="F17" s="88">
        <f t="shared" ref="F17:F74" si="3">F16</f>
        <v>176.44</v>
      </c>
      <c r="G17" s="88">
        <f t="shared" si="2"/>
        <v>9362.570533110551</v>
      </c>
      <c r="K17" s="92"/>
      <c r="L17" s="92"/>
      <c r="M17" s="93"/>
    </row>
    <row r="18" spans="1:13" x14ac:dyDescent="0.25">
      <c r="A18" s="87">
        <f t="shared" ref="A18:A74" si="4">EDATE(A17,1)</f>
        <v>44287</v>
      </c>
      <c r="B18" s="78">
        <v>4</v>
      </c>
      <c r="C18" s="71">
        <f t="shared" ref="C18:C74" si="5">G17</f>
        <v>9362.570533110551</v>
      </c>
      <c r="D18" s="88">
        <f t="shared" si="0"/>
        <v>23.41</v>
      </c>
      <c r="E18" s="88">
        <f t="shared" si="1"/>
        <v>153.03515508701855</v>
      </c>
      <c r="F18" s="88">
        <f t="shared" si="3"/>
        <v>176.44</v>
      </c>
      <c r="G18" s="88">
        <f t="shared" si="2"/>
        <v>9209.5353780235328</v>
      </c>
      <c r="K18" s="92"/>
      <c r="L18" s="92"/>
      <c r="M18" s="93"/>
    </row>
    <row r="19" spans="1:13" x14ac:dyDescent="0.25">
      <c r="A19" s="87">
        <f t="shared" si="4"/>
        <v>44317</v>
      </c>
      <c r="B19" s="78">
        <v>5</v>
      </c>
      <c r="C19" s="71">
        <f t="shared" si="5"/>
        <v>9209.5353780235328</v>
      </c>
      <c r="D19" s="88">
        <f t="shared" si="0"/>
        <v>23.02</v>
      </c>
      <c r="E19" s="88">
        <f t="shared" si="1"/>
        <v>153.41774297473611</v>
      </c>
      <c r="F19" s="88">
        <f t="shared" si="3"/>
        <v>176.44</v>
      </c>
      <c r="G19" s="88">
        <f t="shared" si="2"/>
        <v>9056.1176350487967</v>
      </c>
      <c r="K19" s="92"/>
      <c r="L19" s="92"/>
      <c r="M19" s="93"/>
    </row>
    <row r="20" spans="1:13" x14ac:dyDescent="0.25">
      <c r="A20" s="87">
        <f t="shared" si="4"/>
        <v>44348</v>
      </c>
      <c r="B20" s="78">
        <v>6</v>
      </c>
      <c r="C20" s="71">
        <f t="shared" si="5"/>
        <v>9056.1176350487967</v>
      </c>
      <c r="D20" s="88">
        <f t="shared" si="0"/>
        <v>22.64</v>
      </c>
      <c r="E20" s="88">
        <f t="shared" si="1"/>
        <v>153.80128733217293</v>
      </c>
      <c r="F20" s="88">
        <f t="shared" si="3"/>
        <v>176.44</v>
      </c>
      <c r="G20" s="88">
        <f t="shared" si="2"/>
        <v>8902.3163477166236</v>
      </c>
      <c r="K20" s="92"/>
      <c r="L20" s="92"/>
      <c r="M20" s="93"/>
    </row>
    <row r="21" spans="1:13" x14ac:dyDescent="0.25">
      <c r="A21" s="87">
        <f t="shared" si="4"/>
        <v>44378</v>
      </c>
      <c r="B21" s="78">
        <v>7</v>
      </c>
      <c r="C21" s="71">
        <f t="shared" si="5"/>
        <v>8902.3163477166236</v>
      </c>
      <c r="D21" s="88">
        <f t="shared" si="0"/>
        <v>22.26</v>
      </c>
      <c r="E21" s="88">
        <f t="shared" si="1"/>
        <v>154.18579055050338</v>
      </c>
      <c r="F21" s="88">
        <f t="shared" si="3"/>
        <v>176.44</v>
      </c>
      <c r="G21" s="88">
        <f t="shared" si="2"/>
        <v>8748.1305571661196</v>
      </c>
      <c r="K21" s="92"/>
      <c r="L21" s="92"/>
      <c r="M21" s="93"/>
    </row>
    <row r="22" spans="1:13" x14ac:dyDescent="0.25">
      <c r="A22" s="87">
        <f>EDATE(A21,1)</f>
        <v>44409</v>
      </c>
      <c r="B22" s="78">
        <v>8</v>
      </c>
      <c r="C22" s="71">
        <f t="shared" si="5"/>
        <v>8748.1305571661196</v>
      </c>
      <c r="D22" s="88">
        <f t="shared" si="0"/>
        <v>21.87</v>
      </c>
      <c r="E22" s="88">
        <f t="shared" si="1"/>
        <v>154.57125502687964</v>
      </c>
      <c r="F22" s="88">
        <f t="shared" si="3"/>
        <v>176.44</v>
      </c>
      <c r="G22" s="88">
        <f t="shared" si="2"/>
        <v>8593.5593021392397</v>
      </c>
      <c r="K22" s="92"/>
      <c r="L22" s="92"/>
      <c r="M22" s="93"/>
    </row>
    <row r="23" spans="1:13" x14ac:dyDescent="0.25">
      <c r="A23" s="87">
        <f t="shared" si="4"/>
        <v>44440</v>
      </c>
      <c r="B23" s="78">
        <v>9</v>
      </c>
      <c r="C23" s="71">
        <f t="shared" si="5"/>
        <v>8593.5593021392397</v>
      </c>
      <c r="D23" s="88">
        <f t="shared" si="0"/>
        <v>21.48</v>
      </c>
      <c r="E23" s="88">
        <f t="shared" si="1"/>
        <v>154.95768316444685</v>
      </c>
      <c r="F23" s="88">
        <f t="shared" si="3"/>
        <v>176.44</v>
      </c>
      <c r="G23" s="88">
        <f t="shared" si="2"/>
        <v>8438.6016189747934</v>
      </c>
      <c r="K23" s="92"/>
      <c r="L23" s="92"/>
      <c r="M23" s="93"/>
    </row>
    <row r="24" spans="1:13" x14ac:dyDescent="0.25">
      <c r="A24" s="87">
        <f t="shared" si="4"/>
        <v>44470</v>
      </c>
      <c r="B24" s="78">
        <v>10</v>
      </c>
      <c r="C24" s="71">
        <f t="shared" si="5"/>
        <v>8438.6016189747934</v>
      </c>
      <c r="D24" s="88">
        <f t="shared" si="0"/>
        <v>21.1</v>
      </c>
      <c r="E24" s="88">
        <f t="shared" si="1"/>
        <v>155.34507737235796</v>
      </c>
      <c r="F24" s="88">
        <f t="shared" si="3"/>
        <v>176.44</v>
      </c>
      <c r="G24" s="88">
        <f t="shared" si="2"/>
        <v>8283.2565416024354</v>
      </c>
      <c r="K24" s="92"/>
      <c r="L24" s="92"/>
      <c r="M24" s="93"/>
    </row>
    <row r="25" spans="1:13" x14ac:dyDescent="0.25">
      <c r="A25" s="87">
        <f t="shared" si="4"/>
        <v>44501</v>
      </c>
      <c r="B25" s="78">
        <v>11</v>
      </c>
      <c r="C25" s="71">
        <f t="shared" si="5"/>
        <v>8283.2565416024354</v>
      </c>
      <c r="D25" s="88">
        <f t="shared" si="0"/>
        <v>20.71</v>
      </c>
      <c r="E25" s="88">
        <f t="shared" si="1"/>
        <v>155.73344006578884</v>
      </c>
      <c r="F25" s="88">
        <f t="shared" si="3"/>
        <v>176.44</v>
      </c>
      <c r="G25" s="88">
        <f t="shared" si="2"/>
        <v>8127.5231015366462</v>
      </c>
    </row>
    <row r="26" spans="1:13" x14ac:dyDescent="0.25">
      <c r="A26" s="87">
        <f t="shared" si="4"/>
        <v>44531</v>
      </c>
      <c r="B26" s="78">
        <v>12</v>
      </c>
      <c r="C26" s="71">
        <f t="shared" si="5"/>
        <v>8127.5231015366462</v>
      </c>
      <c r="D26" s="88">
        <f t="shared" si="0"/>
        <v>20.32</v>
      </c>
      <c r="E26" s="88">
        <f t="shared" si="1"/>
        <v>156.1227736659533</v>
      </c>
      <c r="F26" s="88">
        <f t="shared" si="3"/>
        <v>176.44</v>
      </c>
      <c r="G26" s="88">
        <f t="shared" si="2"/>
        <v>7971.4003278706932</v>
      </c>
    </row>
    <row r="27" spans="1:13" x14ac:dyDescent="0.25">
      <c r="A27" s="87">
        <f t="shared" si="4"/>
        <v>44562</v>
      </c>
      <c r="B27" s="78">
        <v>13</v>
      </c>
      <c r="C27" s="71">
        <f t="shared" si="5"/>
        <v>7971.4003278706932</v>
      </c>
      <c r="D27" s="88">
        <f t="shared" si="0"/>
        <v>19.93</v>
      </c>
      <c r="E27" s="88">
        <f t="shared" si="1"/>
        <v>156.5130806001182</v>
      </c>
      <c r="F27" s="88">
        <f t="shared" si="3"/>
        <v>176.44</v>
      </c>
      <c r="G27" s="88">
        <f t="shared" si="2"/>
        <v>7814.8872472705752</v>
      </c>
    </row>
    <row r="28" spans="1:13" x14ac:dyDescent="0.25">
      <c r="A28" s="87">
        <f t="shared" si="4"/>
        <v>44593</v>
      </c>
      <c r="B28" s="78">
        <v>14</v>
      </c>
      <c r="C28" s="71">
        <f t="shared" si="5"/>
        <v>7814.8872472705752</v>
      </c>
      <c r="D28" s="88">
        <f t="shared" si="0"/>
        <v>19.54</v>
      </c>
      <c r="E28" s="88">
        <f t="shared" si="1"/>
        <v>156.9043633016185</v>
      </c>
      <c r="F28" s="88">
        <f t="shared" si="3"/>
        <v>176.44</v>
      </c>
      <c r="G28" s="88">
        <f t="shared" si="2"/>
        <v>7657.9828839689571</v>
      </c>
    </row>
    <row r="29" spans="1:13" x14ac:dyDescent="0.25">
      <c r="A29" s="87">
        <f t="shared" si="4"/>
        <v>44621</v>
      </c>
      <c r="B29" s="78">
        <v>15</v>
      </c>
      <c r="C29" s="71">
        <f t="shared" si="5"/>
        <v>7657.9828839689571</v>
      </c>
      <c r="D29" s="88">
        <f t="shared" si="0"/>
        <v>19.14</v>
      </c>
      <c r="E29" s="88">
        <f t="shared" si="1"/>
        <v>157.29662420987253</v>
      </c>
      <c r="F29" s="88">
        <f t="shared" si="3"/>
        <v>176.44</v>
      </c>
      <c r="G29" s="88">
        <f t="shared" si="2"/>
        <v>7500.6862597590844</v>
      </c>
    </row>
    <row r="30" spans="1:13" x14ac:dyDescent="0.25">
      <c r="A30" s="87">
        <f t="shared" si="4"/>
        <v>44652</v>
      </c>
      <c r="B30" s="78">
        <v>16</v>
      </c>
      <c r="C30" s="71">
        <f t="shared" si="5"/>
        <v>7500.6862597590844</v>
      </c>
      <c r="D30" s="88">
        <f t="shared" si="0"/>
        <v>18.75</v>
      </c>
      <c r="E30" s="88">
        <f t="shared" si="1"/>
        <v>157.6898657703972</v>
      </c>
      <c r="F30" s="88">
        <f t="shared" si="3"/>
        <v>176.44</v>
      </c>
      <c r="G30" s="88">
        <f t="shared" si="2"/>
        <v>7342.9963939886875</v>
      </c>
    </row>
    <row r="31" spans="1:13" x14ac:dyDescent="0.25">
      <c r="A31" s="87">
        <f t="shared" si="4"/>
        <v>44682</v>
      </c>
      <c r="B31" s="78">
        <v>17</v>
      </c>
      <c r="C31" s="71">
        <f t="shared" si="5"/>
        <v>7342.9963939886875</v>
      </c>
      <c r="D31" s="88">
        <f t="shared" si="0"/>
        <v>18.36</v>
      </c>
      <c r="E31" s="88">
        <f t="shared" si="1"/>
        <v>158.08409043482322</v>
      </c>
      <c r="F31" s="88">
        <f t="shared" si="3"/>
        <v>176.44</v>
      </c>
      <c r="G31" s="88">
        <f t="shared" si="2"/>
        <v>7184.9123035538641</v>
      </c>
    </row>
    <row r="32" spans="1:13" x14ac:dyDescent="0.25">
      <c r="A32" s="87">
        <f t="shared" si="4"/>
        <v>44713</v>
      </c>
      <c r="B32" s="78">
        <v>18</v>
      </c>
      <c r="C32" s="71">
        <f t="shared" si="5"/>
        <v>7184.9123035538641</v>
      </c>
      <c r="D32" s="88">
        <f t="shared" si="0"/>
        <v>17.96</v>
      </c>
      <c r="E32" s="88">
        <f t="shared" si="1"/>
        <v>158.47930066091027</v>
      </c>
      <c r="F32" s="88">
        <f t="shared" si="3"/>
        <v>176.44</v>
      </c>
      <c r="G32" s="88">
        <f t="shared" si="2"/>
        <v>7026.4330028929535</v>
      </c>
    </row>
    <row r="33" spans="1:7" x14ac:dyDescent="0.25">
      <c r="A33" s="87">
        <f t="shared" si="4"/>
        <v>44743</v>
      </c>
      <c r="B33" s="78">
        <v>19</v>
      </c>
      <c r="C33" s="71">
        <f t="shared" si="5"/>
        <v>7026.4330028929535</v>
      </c>
      <c r="D33" s="88">
        <f t="shared" si="0"/>
        <v>17.57</v>
      </c>
      <c r="E33" s="88">
        <f t="shared" si="1"/>
        <v>158.87549891256253</v>
      </c>
      <c r="F33" s="88">
        <f t="shared" si="3"/>
        <v>176.44</v>
      </c>
      <c r="G33" s="88">
        <f t="shared" si="2"/>
        <v>6867.5575039803907</v>
      </c>
    </row>
    <row r="34" spans="1:7" x14ac:dyDescent="0.25">
      <c r="A34" s="87">
        <f t="shared" si="4"/>
        <v>44774</v>
      </c>
      <c r="B34" s="78">
        <v>20</v>
      </c>
      <c r="C34" s="71">
        <f t="shared" si="5"/>
        <v>6867.5575039803907</v>
      </c>
      <c r="D34" s="88">
        <f t="shared" si="0"/>
        <v>17.170000000000002</v>
      </c>
      <c r="E34" s="88">
        <f t="shared" si="1"/>
        <v>159.27268765984397</v>
      </c>
      <c r="F34" s="88">
        <f t="shared" si="3"/>
        <v>176.44</v>
      </c>
      <c r="G34" s="88">
        <f t="shared" si="2"/>
        <v>6708.2848163205472</v>
      </c>
    </row>
    <row r="35" spans="1:7" x14ac:dyDescent="0.25">
      <c r="A35" s="87">
        <f t="shared" si="4"/>
        <v>44805</v>
      </c>
      <c r="B35" s="78">
        <v>21</v>
      </c>
      <c r="C35" s="71">
        <f t="shared" si="5"/>
        <v>6708.2848163205472</v>
      </c>
      <c r="D35" s="88">
        <f t="shared" si="0"/>
        <v>16.77</v>
      </c>
      <c r="E35" s="88">
        <f t="shared" si="1"/>
        <v>159.67086937899356</v>
      </c>
      <c r="F35" s="88">
        <f t="shared" si="3"/>
        <v>176.44</v>
      </c>
      <c r="G35" s="88">
        <f t="shared" si="2"/>
        <v>6548.6139469415539</v>
      </c>
    </row>
    <row r="36" spans="1:7" x14ac:dyDescent="0.25">
      <c r="A36" s="87">
        <f t="shared" si="4"/>
        <v>44835</v>
      </c>
      <c r="B36" s="78">
        <v>22</v>
      </c>
      <c r="C36" s="71">
        <f t="shared" si="5"/>
        <v>6548.6139469415539</v>
      </c>
      <c r="D36" s="88">
        <f t="shared" si="0"/>
        <v>16.37</v>
      </c>
      <c r="E36" s="88">
        <f t="shared" si="1"/>
        <v>160.07004655244103</v>
      </c>
      <c r="F36" s="88">
        <f t="shared" si="3"/>
        <v>176.44</v>
      </c>
      <c r="G36" s="88">
        <f t="shared" si="2"/>
        <v>6388.5439003891124</v>
      </c>
    </row>
    <row r="37" spans="1:7" x14ac:dyDescent="0.25">
      <c r="A37" s="87">
        <f t="shared" si="4"/>
        <v>44866</v>
      </c>
      <c r="B37" s="78">
        <v>23</v>
      </c>
      <c r="C37" s="71">
        <f t="shared" si="5"/>
        <v>6388.5439003891124</v>
      </c>
      <c r="D37" s="88">
        <f t="shared" si="0"/>
        <v>15.97</v>
      </c>
      <c r="E37" s="88">
        <f t="shared" si="1"/>
        <v>160.47022166882215</v>
      </c>
      <c r="F37" s="88">
        <f t="shared" si="3"/>
        <v>176.44</v>
      </c>
      <c r="G37" s="88">
        <f t="shared" si="2"/>
        <v>6228.0736787202904</v>
      </c>
    </row>
    <row r="38" spans="1:7" x14ac:dyDescent="0.25">
      <c r="A38" s="87">
        <f t="shared" si="4"/>
        <v>44896</v>
      </c>
      <c r="B38" s="78">
        <v>24</v>
      </c>
      <c r="C38" s="71">
        <f t="shared" si="5"/>
        <v>6228.0736787202904</v>
      </c>
      <c r="D38" s="88">
        <f t="shared" si="0"/>
        <v>15.57</v>
      </c>
      <c r="E38" s="88">
        <f t="shared" si="1"/>
        <v>160.8713972229942</v>
      </c>
      <c r="F38" s="88">
        <f t="shared" si="3"/>
        <v>176.44</v>
      </c>
      <c r="G38" s="88">
        <f t="shared" si="2"/>
        <v>6067.2022814972961</v>
      </c>
    </row>
    <row r="39" spans="1:7" x14ac:dyDescent="0.25">
      <c r="A39" s="87">
        <f t="shared" si="4"/>
        <v>44927</v>
      </c>
      <c r="B39" s="78">
        <v>25</v>
      </c>
      <c r="C39" s="71">
        <f t="shared" si="5"/>
        <v>6067.2022814972961</v>
      </c>
      <c r="D39" s="88">
        <f t="shared" si="0"/>
        <v>15.17</v>
      </c>
      <c r="E39" s="88">
        <f t="shared" si="1"/>
        <v>161.27357571605168</v>
      </c>
      <c r="F39" s="88">
        <f t="shared" si="3"/>
        <v>176.44</v>
      </c>
      <c r="G39" s="88">
        <f t="shared" si="2"/>
        <v>5905.9287057812444</v>
      </c>
    </row>
    <row r="40" spans="1:7" x14ac:dyDescent="0.25">
      <c r="A40" s="87">
        <f t="shared" si="4"/>
        <v>44958</v>
      </c>
      <c r="B40" s="78">
        <v>26</v>
      </c>
      <c r="C40" s="71">
        <f t="shared" si="5"/>
        <v>5905.9287057812444</v>
      </c>
      <c r="D40" s="88">
        <f t="shared" si="0"/>
        <v>14.76</v>
      </c>
      <c r="E40" s="88">
        <f t="shared" si="1"/>
        <v>161.67675965534181</v>
      </c>
      <c r="F40" s="88">
        <f t="shared" si="3"/>
        <v>176.44</v>
      </c>
      <c r="G40" s="88">
        <f t="shared" si="2"/>
        <v>5744.2519461259026</v>
      </c>
    </row>
    <row r="41" spans="1:7" x14ac:dyDescent="0.25">
      <c r="A41" s="87">
        <f t="shared" si="4"/>
        <v>44986</v>
      </c>
      <c r="B41" s="78">
        <v>27</v>
      </c>
      <c r="C41" s="71">
        <f t="shared" si="5"/>
        <v>5744.2519461259026</v>
      </c>
      <c r="D41" s="88">
        <f t="shared" si="0"/>
        <v>14.36</v>
      </c>
      <c r="E41" s="88">
        <f t="shared" si="1"/>
        <v>162.08095155448015</v>
      </c>
      <c r="F41" s="88">
        <f t="shared" si="3"/>
        <v>176.44</v>
      </c>
      <c r="G41" s="88">
        <f t="shared" si="2"/>
        <v>5582.1709945714229</v>
      </c>
    </row>
    <row r="42" spans="1:7" x14ac:dyDescent="0.25">
      <c r="A42" s="87">
        <f t="shared" si="4"/>
        <v>45017</v>
      </c>
      <c r="B42" s="78">
        <v>28</v>
      </c>
      <c r="C42" s="71">
        <f t="shared" si="5"/>
        <v>5582.1709945714229</v>
      </c>
      <c r="D42" s="88">
        <f t="shared" si="0"/>
        <v>13.96</v>
      </c>
      <c r="E42" s="88">
        <f t="shared" si="1"/>
        <v>162.48615393336638</v>
      </c>
      <c r="F42" s="88">
        <f t="shared" si="3"/>
        <v>176.44</v>
      </c>
      <c r="G42" s="88">
        <f t="shared" si="2"/>
        <v>5419.6848406380568</v>
      </c>
    </row>
    <row r="43" spans="1:7" x14ac:dyDescent="0.25">
      <c r="A43" s="87">
        <f t="shared" si="4"/>
        <v>45047</v>
      </c>
      <c r="B43" s="78">
        <v>29</v>
      </c>
      <c r="C43" s="71">
        <f t="shared" si="5"/>
        <v>5419.6848406380568</v>
      </c>
      <c r="D43" s="88">
        <f t="shared" si="0"/>
        <v>13.55</v>
      </c>
      <c r="E43" s="88">
        <f t="shared" si="1"/>
        <v>162.8923693181998</v>
      </c>
      <c r="F43" s="88">
        <f t="shared" si="3"/>
        <v>176.44</v>
      </c>
      <c r="G43" s="88">
        <f t="shared" si="2"/>
        <v>5256.7924713198572</v>
      </c>
    </row>
    <row r="44" spans="1:7" x14ac:dyDescent="0.25">
      <c r="A44" s="87">
        <f t="shared" si="4"/>
        <v>45078</v>
      </c>
      <c r="B44" s="78">
        <v>30</v>
      </c>
      <c r="C44" s="71">
        <f t="shared" si="5"/>
        <v>5256.7924713198572</v>
      </c>
      <c r="D44" s="88">
        <f t="shared" si="0"/>
        <v>13.14</v>
      </c>
      <c r="E44" s="88">
        <f t="shared" si="1"/>
        <v>163.29960024149528</v>
      </c>
      <c r="F44" s="88">
        <f t="shared" si="3"/>
        <v>176.44</v>
      </c>
      <c r="G44" s="88">
        <f t="shared" si="2"/>
        <v>5093.4928710783615</v>
      </c>
    </row>
    <row r="45" spans="1:7" x14ac:dyDescent="0.25">
      <c r="A45" s="87">
        <f t="shared" si="4"/>
        <v>45108</v>
      </c>
      <c r="B45" s="78">
        <v>31</v>
      </c>
      <c r="C45" s="71">
        <f t="shared" si="5"/>
        <v>5093.4928710783615</v>
      </c>
      <c r="D45" s="88">
        <f t="shared" si="0"/>
        <v>12.73</v>
      </c>
      <c r="E45" s="88">
        <f t="shared" si="1"/>
        <v>163.70784924209903</v>
      </c>
      <c r="F45" s="88">
        <f t="shared" si="3"/>
        <v>176.44</v>
      </c>
      <c r="G45" s="88">
        <f t="shared" si="2"/>
        <v>4929.7850218362628</v>
      </c>
    </row>
    <row r="46" spans="1:7" x14ac:dyDescent="0.25">
      <c r="A46" s="87">
        <f t="shared" si="4"/>
        <v>45139</v>
      </c>
      <c r="B46" s="78">
        <v>32</v>
      </c>
      <c r="C46" s="71">
        <f t="shared" si="5"/>
        <v>4929.7850218362628</v>
      </c>
      <c r="D46" s="88">
        <f t="shared" si="0"/>
        <v>12.32</v>
      </c>
      <c r="E46" s="88">
        <f t="shared" si="1"/>
        <v>164.11711886520428</v>
      </c>
      <c r="F46" s="88">
        <f t="shared" si="3"/>
        <v>176.44</v>
      </c>
      <c r="G46" s="88">
        <f t="shared" si="2"/>
        <v>4765.6679029710585</v>
      </c>
    </row>
    <row r="47" spans="1:7" x14ac:dyDescent="0.25">
      <c r="A47" s="87">
        <f t="shared" si="4"/>
        <v>45170</v>
      </c>
      <c r="B47" s="78">
        <v>33</v>
      </c>
      <c r="C47" s="71">
        <f t="shared" si="5"/>
        <v>4765.6679029710585</v>
      </c>
      <c r="D47" s="88">
        <f t="shared" si="0"/>
        <v>11.91</v>
      </c>
      <c r="E47" s="88">
        <f t="shared" si="1"/>
        <v>164.52741166236726</v>
      </c>
      <c r="F47" s="88">
        <f t="shared" si="3"/>
        <v>176.44</v>
      </c>
      <c r="G47" s="88">
        <f t="shared" si="2"/>
        <v>4601.1404913086917</v>
      </c>
    </row>
    <row r="48" spans="1:7" x14ac:dyDescent="0.25">
      <c r="A48" s="87">
        <f t="shared" si="4"/>
        <v>45200</v>
      </c>
      <c r="B48" s="78">
        <v>34</v>
      </c>
      <c r="C48" s="71">
        <f t="shared" si="5"/>
        <v>4601.1404913086917</v>
      </c>
      <c r="D48" s="88">
        <f t="shared" si="0"/>
        <v>11.5</v>
      </c>
      <c r="E48" s="88">
        <f t="shared" si="1"/>
        <v>164.93873019152321</v>
      </c>
      <c r="F48" s="88">
        <f t="shared" si="3"/>
        <v>176.44</v>
      </c>
      <c r="G48" s="88">
        <f t="shared" si="2"/>
        <v>4436.2017611171686</v>
      </c>
    </row>
    <row r="49" spans="1:7" x14ac:dyDescent="0.25">
      <c r="A49" s="87">
        <f t="shared" si="4"/>
        <v>45231</v>
      </c>
      <c r="B49" s="78">
        <v>35</v>
      </c>
      <c r="C49" s="71">
        <f t="shared" si="5"/>
        <v>4436.2017611171686</v>
      </c>
      <c r="D49" s="88">
        <f t="shared" si="0"/>
        <v>11.09</v>
      </c>
      <c r="E49" s="88">
        <f t="shared" si="1"/>
        <v>165.35107701700204</v>
      </c>
      <c r="F49" s="88">
        <f t="shared" si="3"/>
        <v>176.44</v>
      </c>
      <c r="G49" s="88">
        <f t="shared" si="2"/>
        <v>4270.8506841001663</v>
      </c>
    </row>
    <row r="50" spans="1:7" x14ac:dyDescent="0.25">
      <c r="A50" s="87">
        <f t="shared" si="4"/>
        <v>45261</v>
      </c>
      <c r="B50" s="78">
        <v>36</v>
      </c>
      <c r="C50" s="71">
        <f t="shared" si="5"/>
        <v>4270.8506841001663</v>
      </c>
      <c r="D50" s="88">
        <f t="shared" si="0"/>
        <v>10.68</v>
      </c>
      <c r="E50" s="88">
        <f t="shared" si="1"/>
        <v>165.76445470954451</v>
      </c>
      <c r="F50" s="88">
        <f t="shared" si="3"/>
        <v>176.44</v>
      </c>
      <c r="G50" s="88">
        <f t="shared" si="2"/>
        <v>4105.0862293906221</v>
      </c>
    </row>
    <row r="51" spans="1:7" x14ac:dyDescent="0.25">
      <c r="A51" s="87">
        <f t="shared" si="4"/>
        <v>45292</v>
      </c>
      <c r="B51" s="78">
        <v>37</v>
      </c>
      <c r="C51" s="71">
        <f t="shared" si="5"/>
        <v>4105.0862293906221</v>
      </c>
      <c r="D51" s="88">
        <f t="shared" si="0"/>
        <v>10.26</v>
      </c>
      <c r="E51" s="88">
        <f t="shared" si="1"/>
        <v>166.17886584631836</v>
      </c>
      <c r="F51" s="88">
        <f t="shared" si="3"/>
        <v>176.44</v>
      </c>
      <c r="G51" s="88">
        <f t="shared" si="2"/>
        <v>3938.9073635443037</v>
      </c>
    </row>
    <row r="52" spans="1:7" x14ac:dyDescent="0.25">
      <c r="A52" s="87">
        <f t="shared" si="4"/>
        <v>45323</v>
      </c>
      <c r="B52" s="78">
        <v>38</v>
      </c>
      <c r="C52" s="71">
        <f t="shared" si="5"/>
        <v>3938.9073635443037</v>
      </c>
      <c r="D52" s="88">
        <f t="shared" si="0"/>
        <v>9.85</v>
      </c>
      <c r="E52" s="88">
        <f t="shared" si="1"/>
        <v>166.59431301093417</v>
      </c>
      <c r="F52" s="88">
        <f t="shared" si="3"/>
        <v>176.44</v>
      </c>
      <c r="G52" s="88">
        <f t="shared" si="2"/>
        <v>3772.3130505333697</v>
      </c>
    </row>
    <row r="53" spans="1:7" x14ac:dyDescent="0.25">
      <c r="A53" s="87">
        <f t="shared" si="4"/>
        <v>45352</v>
      </c>
      <c r="B53" s="78">
        <v>39</v>
      </c>
      <c r="C53" s="71">
        <f t="shared" si="5"/>
        <v>3772.3130505333697</v>
      </c>
      <c r="D53" s="88">
        <f t="shared" si="0"/>
        <v>9.43</v>
      </c>
      <c r="E53" s="88">
        <f t="shared" si="1"/>
        <v>167.0107987934615</v>
      </c>
      <c r="F53" s="88">
        <f t="shared" si="3"/>
        <v>176.44</v>
      </c>
      <c r="G53" s="88">
        <f t="shared" si="2"/>
        <v>3605.3022517399081</v>
      </c>
    </row>
    <row r="54" spans="1:7" x14ac:dyDescent="0.25">
      <c r="A54" s="87">
        <f t="shared" si="4"/>
        <v>45383</v>
      </c>
      <c r="B54" s="78">
        <v>40</v>
      </c>
      <c r="C54" s="71">
        <f t="shared" si="5"/>
        <v>3605.3022517399081</v>
      </c>
      <c r="D54" s="88">
        <f t="shared" si="0"/>
        <v>9.01</v>
      </c>
      <c r="E54" s="88">
        <f t="shared" si="1"/>
        <v>167.42832579044517</v>
      </c>
      <c r="F54" s="88">
        <f t="shared" si="3"/>
        <v>176.44</v>
      </c>
      <c r="G54" s="88">
        <f t="shared" si="2"/>
        <v>3437.8739259494628</v>
      </c>
    </row>
    <row r="55" spans="1:7" x14ac:dyDescent="0.25">
      <c r="A55" s="87">
        <f t="shared" si="4"/>
        <v>45413</v>
      </c>
      <c r="B55" s="78">
        <v>41</v>
      </c>
      <c r="C55" s="71">
        <f t="shared" si="5"/>
        <v>3437.8739259494628</v>
      </c>
      <c r="D55" s="88">
        <f t="shared" si="0"/>
        <v>8.59</v>
      </c>
      <c r="E55" s="88">
        <f t="shared" si="1"/>
        <v>167.84689660492128</v>
      </c>
      <c r="F55" s="88">
        <f t="shared" si="3"/>
        <v>176.44</v>
      </c>
      <c r="G55" s="88">
        <f t="shared" si="2"/>
        <v>3270.0270293445415</v>
      </c>
    </row>
    <row r="56" spans="1:7" x14ac:dyDescent="0.25">
      <c r="A56" s="87">
        <f t="shared" si="4"/>
        <v>45444</v>
      </c>
      <c r="B56" s="78">
        <v>42</v>
      </c>
      <c r="C56" s="71">
        <f t="shared" si="5"/>
        <v>3270.0270293445415</v>
      </c>
      <c r="D56" s="88">
        <f t="shared" si="0"/>
        <v>8.18</v>
      </c>
      <c r="E56" s="88">
        <f t="shared" si="1"/>
        <v>168.26651384643355</v>
      </c>
      <c r="F56" s="88">
        <f t="shared" si="3"/>
        <v>176.44</v>
      </c>
      <c r="G56" s="88">
        <f t="shared" si="2"/>
        <v>3101.7605154981079</v>
      </c>
    </row>
    <row r="57" spans="1:7" x14ac:dyDescent="0.25">
      <c r="A57" s="87">
        <f t="shared" si="4"/>
        <v>45474</v>
      </c>
      <c r="B57" s="78">
        <v>43</v>
      </c>
      <c r="C57" s="71">
        <f t="shared" si="5"/>
        <v>3101.7605154981079</v>
      </c>
      <c r="D57" s="88">
        <f t="shared" si="0"/>
        <v>7.75</v>
      </c>
      <c r="E57" s="88">
        <f t="shared" si="1"/>
        <v>168.68718013104967</v>
      </c>
      <c r="F57" s="88">
        <f t="shared" si="3"/>
        <v>176.44</v>
      </c>
      <c r="G57" s="88">
        <f t="shared" si="2"/>
        <v>2933.0733353670585</v>
      </c>
    </row>
    <row r="58" spans="1:7" x14ac:dyDescent="0.25">
      <c r="A58" s="87">
        <f t="shared" si="4"/>
        <v>45505</v>
      </c>
      <c r="B58" s="78">
        <v>44</v>
      </c>
      <c r="C58" s="71">
        <f t="shared" si="5"/>
        <v>2933.0733353670585</v>
      </c>
      <c r="D58" s="88">
        <f t="shared" si="0"/>
        <v>7.33</v>
      </c>
      <c r="E58" s="88">
        <f t="shared" si="1"/>
        <v>169.1088980813773</v>
      </c>
      <c r="F58" s="88">
        <f t="shared" si="3"/>
        <v>176.44</v>
      </c>
      <c r="G58" s="88">
        <f t="shared" si="2"/>
        <v>2763.964437285681</v>
      </c>
    </row>
    <row r="59" spans="1:7" x14ac:dyDescent="0.25">
      <c r="A59" s="87">
        <f t="shared" si="4"/>
        <v>45536</v>
      </c>
      <c r="B59" s="78">
        <v>45</v>
      </c>
      <c r="C59" s="71">
        <f t="shared" si="5"/>
        <v>2763.964437285681</v>
      </c>
      <c r="D59" s="88">
        <f t="shared" si="0"/>
        <v>6.91</v>
      </c>
      <c r="E59" s="88">
        <f t="shared" si="1"/>
        <v>169.53167032658075</v>
      </c>
      <c r="F59" s="88">
        <f t="shared" si="3"/>
        <v>176.44</v>
      </c>
      <c r="G59" s="88">
        <f t="shared" si="2"/>
        <v>2594.4327669591003</v>
      </c>
    </row>
    <row r="60" spans="1:7" x14ac:dyDescent="0.25">
      <c r="A60" s="87">
        <f t="shared" si="4"/>
        <v>45566</v>
      </c>
      <c r="B60" s="78">
        <v>46</v>
      </c>
      <c r="C60" s="71">
        <f t="shared" si="5"/>
        <v>2594.4327669591003</v>
      </c>
      <c r="D60" s="88">
        <f t="shared" si="0"/>
        <v>6.49</v>
      </c>
      <c r="E60" s="88">
        <f t="shared" si="1"/>
        <v>169.95549950239717</v>
      </c>
      <c r="F60" s="88">
        <f t="shared" si="3"/>
        <v>176.44</v>
      </c>
      <c r="G60" s="88">
        <f t="shared" si="2"/>
        <v>2424.477267456703</v>
      </c>
    </row>
    <row r="61" spans="1:7" x14ac:dyDescent="0.25">
      <c r="A61" s="87">
        <f t="shared" si="4"/>
        <v>45597</v>
      </c>
      <c r="B61" s="78">
        <v>47</v>
      </c>
      <c r="C61" s="71">
        <f t="shared" si="5"/>
        <v>2424.477267456703</v>
      </c>
      <c r="D61" s="88">
        <f t="shared" si="0"/>
        <v>6.06</v>
      </c>
      <c r="E61" s="88">
        <f t="shared" si="1"/>
        <v>170.38038825115316</v>
      </c>
      <c r="F61" s="88">
        <f t="shared" si="3"/>
        <v>176.44</v>
      </c>
      <c r="G61" s="88">
        <f t="shared" si="2"/>
        <v>2254.0968792055496</v>
      </c>
    </row>
    <row r="62" spans="1:7" x14ac:dyDescent="0.25">
      <c r="A62" s="87">
        <f t="shared" si="4"/>
        <v>45627</v>
      </c>
      <c r="B62" s="78">
        <v>48</v>
      </c>
      <c r="C62" s="71">
        <f t="shared" si="5"/>
        <v>2254.0968792055496</v>
      </c>
      <c r="D62" s="88">
        <f t="shared" si="0"/>
        <v>5.64</v>
      </c>
      <c r="E62" s="88">
        <f t="shared" si="1"/>
        <v>170.80633922178106</v>
      </c>
      <c r="F62" s="88">
        <f t="shared" si="3"/>
        <v>176.44</v>
      </c>
      <c r="G62" s="88">
        <f t="shared" si="2"/>
        <v>2083.2905399837687</v>
      </c>
    </row>
    <row r="63" spans="1:7" x14ac:dyDescent="0.25">
      <c r="A63" s="87">
        <f t="shared" si="4"/>
        <v>45658</v>
      </c>
      <c r="B63" s="78">
        <v>49</v>
      </c>
      <c r="C63" s="71">
        <f t="shared" si="5"/>
        <v>2083.2905399837687</v>
      </c>
      <c r="D63" s="88">
        <f t="shared" si="0"/>
        <v>5.21</v>
      </c>
      <c r="E63" s="88">
        <f t="shared" si="1"/>
        <v>171.23335506983554</v>
      </c>
      <c r="F63" s="88">
        <f t="shared" si="3"/>
        <v>176.44</v>
      </c>
      <c r="G63" s="88">
        <f t="shared" si="2"/>
        <v>1912.057184913933</v>
      </c>
    </row>
    <row r="64" spans="1:7" x14ac:dyDescent="0.25">
      <c r="A64" s="87">
        <f t="shared" si="4"/>
        <v>45689</v>
      </c>
      <c r="B64" s="78">
        <v>50</v>
      </c>
      <c r="C64" s="71">
        <f t="shared" si="5"/>
        <v>1912.057184913933</v>
      </c>
      <c r="D64" s="88">
        <f t="shared" si="0"/>
        <v>4.78</v>
      </c>
      <c r="E64" s="88">
        <f t="shared" si="1"/>
        <v>171.66143845751009</v>
      </c>
      <c r="F64" s="88">
        <f t="shared" si="3"/>
        <v>176.44</v>
      </c>
      <c r="G64" s="88">
        <f t="shared" si="2"/>
        <v>1740.395746456423</v>
      </c>
    </row>
    <row r="65" spans="1:7" x14ac:dyDescent="0.25">
      <c r="A65" s="87">
        <f t="shared" si="4"/>
        <v>45717</v>
      </c>
      <c r="B65" s="78">
        <v>51</v>
      </c>
      <c r="C65" s="71">
        <f t="shared" si="5"/>
        <v>1740.395746456423</v>
      </c>
      <c r="D65" s="88">
        <f t="shared" si="0"/>
        <v>4.3499999999999996</v>
      </c>
      <c r="E65" s="88">
        <f t="shared" si="1"/>
        <v>172.09059205365386</v>
      </c>
      <c r="F65" s="88">
        <f t="shared" si="3"/>
        <v>176.44</v>
      </c>
      <c r="G65" s="88">
        <f t="shared" si="2"/>
        <v>1568.3051544027692</v>
      </c>
    </row>
    <row r="66" spans="1:7" x14ac:dyDescent="0.25">
      <c r="A66" s="87">
        <f t="shared" si="4"/>
        <v>45748</v>
      </c>
      <c r="B66" s="78">
        <v>52</v>
      </c>
      <c r="C66" s="71">
        <f t="shared" si="5"/>
        <v>1568.3051544027692</v>
      </c>
      <c r="D66" s="88">
        <f t="shared" si="0"/>
        <v>3.92</v>
      </c>
      <c r="E66" s="88">
        <f t="shared" si="1"/>
        <v>172.520818533788</v>
      </c>
      <c r="F66" s="88">
        <f t="shared" si="3"/>
        <v>176.44</v>
      </c>
      <c r="G66" s="88">
        <f t="shared" si="2"/>
        <v>1395.7843358689811</v>
      </c>
    </row>
    <row r="67" spans="1:7" x14ac:dyDescent="0.25">
      <c r="A67" s="87">
        <f t="shared" si="4"/>
        <v>45778</v>
      </c>
      <c r="B67" s="78">
        <v>53</v>
      </c>
      <c r="C67" s="71">
        <f t="shared" si="5"/>
        <v>1395.7843358689811</v>
      </c>
      <c r="D67" s="88">
        <f t="shared" si="0"/>
        <v>3.49</v>
      </c>
      <c r="E67" s="88">
        <f t="shared" si="1"/>
        <v>172.95212058012245</v>
      </c>
      <c r="F67" s="88">
        <f t="shared" si="3"/>
        <v>176.44</v>
      </c>
      <c r="G67" s="88">
        <f t="shared" si="2"/>
        <v>1222.8322152888586</v>
      </c>
    </row>
    <row r="68" spans="1:7" x14ac:dyDescent="0.25">
      <c r="A68" s="87">
        <f t="shared" si="4"/>
        <v>45809</v>
      </c>
      <c r="B68" s="78">
        <v>54</v>
      </c>
      <c r="C68" s="71">
        <f t="shared" si="5"/>
        <v>1222.8322152888586</v>
      </c>
      <c r="D68" s="88">
        <f t="shared" si="0"/>
        <v>3.06</v>
      </c>
      <c r="E68" s="88">
        <f t="shared" si="1"/>
        <v>173.38450088157279</v>
      </c>
      <c r="F68" s="88">
        <f t="shared" si="3"/>
        <v>176.44</v>
      </c>
      <c r="G68" s="88">
        <f t="shared" si="2"/>
        <v>1049.4477144072857</v>
      </c>
    </row>
    <row r="69" spans="1:7" x14ac:dyDescent="0.25">
      <c r="A69" s="87">
        <f t="shared" si="4"/>
        <v>45839</v>
      </c>
      <c r="B69" s="78">
        <v>55</v>
      </c>
      <c r="C69" s="71">
        <f t="shared" si="5"/>
        <v>1049.4477144072857</v>
      </c>
      <c r="D69" s="88">
        <f t="shared" si="0"/>
        <v>2.62</v>
      </c>
      <c r="E69" s="88">
        <f t="shared" si="1"/>
        <v>173.81796213377672</v>
      </c>
      <c r="F69" s="88">
        <f t="shared" si="3"/>
        <v>176.44</v>
      </c>
      <c r="G69" s="88">
        <f t="shared" si="2"/>
        <v>875.62975227350898</v>
      </c>
    </row>
    <row r="70" spans="1:7" x14ac:dyDescent="0.25">
      <c r="A70" s="87">
        <f t="shared" si="4"/>
        <v>45870</v>
      </c>
      <c r="B70" s="78">
        <v>56</v>
      </c>
      <c r="C70" s="71">
        <f t="shared" si="5"/>
        <v>875.62975227350898</v>
      </c>
      <c r="D70" s="88">
        <f t="shared" si="0"/>
        <v>2.19</v>
      </c>
      <c r="E70" s="88">
        <f t="shared" si="1"/>
        <v>174.25250703911115</v>
      </c>
      <c r="F70" s="88">
        <f t="shared" si="3"/>
        <v>176.44</v>
      </c>
      <c r="G70" s="88">
        <f t="shared" si="2"/>
        <v>701.37724523439783</v>
      </c>
    </row>
    <row r="71" spans="1:7" x14ac:dyDescent="0.25">
      <c r="A71" s="87">
        <f t="shared" si="4"/>
        <v>45901</v>
      </c>
      <c r="B71" s="78">
        <v>57</v>
      </c>
      <c r="C71" s="71">
        <f t="shared" si="5"/>
        <v>701.37724523439783</v>
      </c>
      <c r="D71" s="88">
        <f t="shared" si="0"/>
        <v>1.75</v>
      </c>
      <c r="E71" s="88">
        <f t="shared" si="1"/>
        <v>174.68813830670894</v>
      </c>
      <c r="F71" s="88">
        <f t="shared" si="3"/>
        <v>176.44</v>
      </c>
      <c r="G71" s="88">
        <f t="shared" si="2"/>
        <v>526.68910692768895</v>
      </c>
    </row>
    <row r="72" spans="1:7" x14ac:dyDescent="0.25">
      <c r="A72" s="87">
        <f t="shared" si="4"/>
        <v>45931</v>
      </c>
      <c r="B72" s="78">
        <v>58</v>
      </c>
      <c r="C72" s="71">
        <f t="shared" si="5"/>
        <v>526.68910692768895</v>
      </c>
      <c r="D72" s="88">
        <f t="shared" si="0"/>
        <v>1.32</v>
      </c>
      <c r="E72" s="88">
        <f t="shared" si="1"/>
        <v>175.12485865247569</v>
      </c>
      <c r="F72" s="88">
        <f t="shared" si="3"/>
        <v>176.44</v>
      </c>
      <c r="G72" s="88">
        <f t="shared" si="2"/>
        <v>351.56424827521323</v>
      </c>
    </row>
    <row r="73" spans="1:7" x14ac:dyDescent="0.25">
      <c r="A73" s="87">
        <f t="shared" si="4"/>
        <v>45962</v>
      </c>
      <c r="B73" s="78">
        <v>59</v>
      </c>
      <c r="C73" s="71">
        <f t="shared" si="5"/>
        <v>351.56424827521323</v>
      </c>
      <c r="D73" s="88">
        <f t="shared" si="0"/>
        <v>0.88</v>
      </c>
      <c r="E73" s="88">
        <f t="shared" si="1"/>
        <v>175.56267079910688</v>
      </c>
      <c r="F73" s="88">
        <f t="shared" si="3"/>
        <v>176.44</v>
      </c>
      <c r="G73" s="88">
        <f t="shared" si="2"/>
        <v>176.00157747610635</v>
      </c>
    </row>
    <row r="74" spans="1:7" x14ac:dyDescent="0.25">
      <c r="A74" s="87">
        <f t="shared" si="4"/>
        <v>45992</v>
      </c>
      <c r="B74" s="78">
        <v>60</v>
      </c>
      <c r="C74" s="71">
        <f t="shared" si="5"/>
        <v>176.00157747610635</v>
      </c>
      <c r="D74" s="88">
        <f t="shared" si="0"/>
        <v>0.44</v>
      </c>
      <c r="E74" s="88">
        <f t="shared" si="1"/>
        <v>176.0015774761047</v>
      </c>
      <c r="F74" s="88">
        <f t="shared" si="3"/>
        <v>176.44</v>
      </c>
      <c r="G74" s="88">
        <f t="shared" si="2"/>
        <v>1.6484591469634324E-12</v>
      </c>
    </row>
    <row r="75" spans="1:7" x14ac:dyDescent="0.25">
      <c r="A75" s="87"/>
      <c r="B75" s="78"/>
      <c r="C75" s="71"/>
      <c r="D75" s="88"/>
      <c r="E75" s="88"/>
      <c r="F75" s="88"/>
      <c r="G75" s="88"/>
    </row>
    <row r="76" spans="1:7" x14ac:dyDescent="0.25">
      <c r="A76" s="87"/>
      <c r="B76" s="78"/>
      <c r="C76" s="71"/>
      <c r="D76" s="88"/>
      <c r="E76" s="88"/>
      <c r="F76" s="88"/>
      <c r="G76" s="88"/>
    </row>
    <row r="77" spans="1:7" x14ac:dyDescent="0.25">
      <c r="A77" s="87"/>
      <c r="B77" s="78"/>
      <c r="C77" s="71"/>
      <c r="D77" s="88"/>
      <c r="E77" s="88"/>
      <c r="F77" s="88"/>
      <c r="G77" s="88"/>
    </row>
    <row r="78" spans="1:7" x14ac:dyDescent="0.25">
      <c r="A78" s="87"/>
      <c r="B78" s="78"/>
      <c r="C78" s="71"/>
      <c r="D78" s="88"/>
      <c r="E78" s="88"/>
      <c r="F78" s="88"/>
      <c r="G78" s="88"/>
    </row>
    <row r="79" spans="1:7" x14ac:dyDescent="0.25">
      <c r="A79" s="87"/>
      <c r="B79" s="78"/>
      <c r="C79" s="71"/>
      <c r="D79" s="88"/>
      <c r="E79" s="88"/>
      <c r="F79" s="88"/>
      <c r="G79" s="88"/>
    </row>
    <row r="80" spans="1:7" x14ac:dyDescent="0.25">
      <c r="A80" s="87"/>
      <c r="B80" s="78"/>
      <c r="C80" s="71"/>
      <c r="D80" s="88"/>
      <c r="E80" s="88"/>
      <c r="F80" s="88"/>
      <c r="G80" s="88"/>
    </row>
    <row r="81" spans="1:7" x14ac:dyDescent="0.25">
      <c r="A81" s="87"/>
      <c r="B81" s="78"/>
      <c r="C81" s="71"/>
      <c r="D81" s="88"/>
      <c r="E81" s="88"/>
      <c r="F81" s="88"/>
      <c r="G81" s="88"/>
    </row>
    <row r="82" spans="1:7" x14ac:dyDescent="0.25">
      <c r="A82" s="87"/>
      <c r="B82" s="78"/>
      <c r="C82" s="71"/>
      <c r="D82" s="88"/>
      <c r="E82" s="88"/>
      <c r="F82" s="88"/>
      <c r="G82" s="88"/>
    </row>
    <row r="83" spans="1:7" x14ac:dyDescent="0.25">
      <c r="A83" s="87"/>
      <c r="B83" s="78"/>
      <c r="C83" s="71"/>
      <c r="D83" s="88"/>
      <c r="E83" s="88"/>
      <c r="F83" s="88"/>
      <c r="G83" s="88"/>
    </row>
    <row r="84" spans="1:7" x14ac:dyDescent="0.25">
      <c r="A84" s="87"/>
      <c r="B84" s="78"/>
      <c r="C84" s="71"/>
      <c r="D84" s="88"/>
      <c r="E84" s="88"/>
      <c r="F84" s="88"/>
      <c r="G84" s="88"/>
    </row>
    <row r="85" spans="1:7" x14ac:dyDescent="0.25">
      <c r="A85" s="87"/>
      <c r="B85" s="78"/>
      <c r="C85" s="71"/>
      <c r="D85" s="88"/>
      <c r="E85" s="88"/>
      <c r="F85" s="88"/>
      <c r="G85" s="88"/>
    </row>
    <row r="86" spans="1:7" x14ac:dyDescent="0.25">
      <c r="A86" s="87"/>
      <c r="B86" s="78"/>
      <c r="C86" s="71"/>
      <c r="D86" s="88"/>
      <c r="E86" s="88"/>
      <c r="F86" s="88"/>
      <c r="G86" s="88"/>
    </row>
    <row r="87" spans="1:7" x14ac:dyDescent="0.25">
      <c r="A87" s="87"/>
      <c r="B87" s="78"/>
      <c r="C87" s="71"/>
      <c r="D87" s="88"/>
      <c r="E87" s="88"/>
      <c r="F87" s="88"/>
      <c r="G87" s="88"/>
    </row>
    <row r="88" spans="1:7" x14ac:dyDescent="0.25">
      <c r="A88" s="87"/>
      <c r="B88" s="78"/>
      <c r="C88" s="71"/>
      <c r="D88" s="88"/>
      <c r="E88" s="88"/>
      <c r="F88" s="88"/>
      <c r="G88" s="88"/>
    </row>
    <row r="89" spans="1:7" x14ac:dyDescent="0.25">
      <c r="A89" s="87"/>
      <c r="B89" s="78"/>
      <c r="C89" s="71"/>
      <c r="D89" s="88"/>
      <c r="E89" s="88"/>
      <c r="F89" s="88"/>
      <c r="G89" s="88"/>
    </row>
    <row r="90" spans="1:7" x14ac:dyDescent="0.25">
      <c r="A90" s="87"/>
      <c r="B90" s="78"/>
      <c r="C90" s="71"/>
      <c r="D90" s="88"/>
      <c r="E90" s="88"/>
      <c r="F90" s="88"/>
      <c r="G90" s="88"/>
    </row>
    <row r="91" spans="1:7" x14ac:dyDescent="0.25">
      <c r="A91" s="87"/>
      <c r="B91" s="78"/>
      <c r="C91" s="71"/>
      <c r="D91" s="88"/>
      <c r="E91" s="88"/>
      <c r="F91" s="88"/>
      <c r="G91" s="88"/>
    </row>
    <row r="92" spans="1:7" x14ac:dyDescent="0.25">
      <c r="A92" s="87"/>
      <c r="B92" s="78"/>
      <c r="C92" s="71"/>
      <c r="D92" s="88"/>
      <c r="E92" s="88"/>
      <c r="F92" s="88"/>
      <c r="G92" s="88"/>
    </row>
    <row r="93" spans="1:7" x14ac:dyDescent="0.25">
      <c r="A93" s="87"/>
      <c r="B93" s="78"/>
      <c r="C93" s="71"/>
      <c r="D93" s="88"/>
      <c r="E93" s="88"/>
      <c r="F93" s="88"/>
      <c r="G93" s="88"/>
    </row>
    <row r="94" spans="1:7" x14ac:dyDescent="0.25">
      <c r="A94" s="87"/>
      <c r="B94" s="78"/>
      <c r="C94" s="71"/>
      <c r="D94" s="88"/>
      <c r="E94" s="88"/>
      <c r="F94" s="88"/>
      <c r="G94" s="88"/>
    </row>
    <row r="95" spans="1:7" x14ac:dyDescent="0.25">
      <c r="A95" s="87"/>
      <c r="B95" s="78"/>
      <c r="C95" s="71"/>
      <c r="D95" s="88"/>
      <c r="E95" s="88"/>
      <c r="F95" s="88"/>
      <c r="G95" s="88"/>
    </row>
    <row r="96" spans="1:7" x14ac:dyDescent="0.25">
      <c r="A96" s="87"/>
      <c r="B96" s="78"/>
      <c r="C96" s="71"/>
      <c r="D96" s="88"/>
      <c r="E96" s="88"/>
      <c r="F96" s="88"/>
      <c r="G96" s="88"/>
    </row>
    <row r="97" spans="1:7" x14ac:dyDescent="0.25">
      <c r="A97" s="87"/>
      <c r="B97" s="78"/>
      <c r="C97" s="71"/>
      <c r="D97" s="88"/>
      <c r="E97" s="88"/>
      <c r="F97" s="88"/>
      <c r="G97" s="88"/>
    </row>
    <row r="98" spans="1:7" x14ac:dyDescent="0.25">
      <c r="A98" s="87"/>
      <c r="B98" s="78"/>
      <c r="C98" s="71"/>
      <c r="D98" s="88"/>
      <c r="E98" s="88"/>
      <c r="F98" s="88"/>
      <c r="G98" s="88"/>
    </row>
    <row r="99" spans="1:7" x14ac:dyDescent="0.25">
      <c r="A99" s="87"/>
      <c r="B99" s="78"/>
      <c r="C99" s="71"/>
      <c r="D99" s="88"/>
      <c r="E99" s="88"/>
      <c r="F99" s="88"/>
      <c r="G99" s="88"/>
    </row>
    <row r="100" spans="1:7" x14ac:dyDescent="0.25">
      <c r="A100" s="87"/>
      <c r="B100" s="78"/>
      <c r="C100" s="71"/>
      <c r="D100" s="88"/>
      <c r="E100" s="88"/>
      <c r="F100" s="88"/>
      <c r="G100" s="88"/>
    </row>
    <row r="101" spans="1:7" x14ac:dyDescent="0.25">
      <c r="A101" s="87"/>
      <c r="B101" s="78"/>
      <c r="C101" s="71"/>
      <c r="D101" s="88"/>
      <c r="E101" s="88"/>
      <c r="F101" s="88"/>
      <c r="G101" s="88"/>
    </row>
    <row r="102" spans="1:7" x14ac:dyDescent="0.25">
      <c r="A102" s="87"/>
      <c r="B102" s="78"/>
      <c r="C102" s="71"/>
      <c r="D102" s="88"/>
      <c r="E102" s="88"/>
      <c r="F102" s="88"/>
      <c r="G102" s="88"/>
    </row>
    <row r="103" spans="1:7" x14ac:dyDescent="0.25">
      <c r="A103" s="87"/>
      <c r="B103" s="78"/>
      <c r="C103" s="71"/>
      <c r="D103" s="88"/>
      <c r="E103" s="88"/>
      <c r="F103" s="88"/>
      <c r="G103" s="88"/>
    </row>
    <row r="104" spans="1:7" x14ac:dyDescent="0.25">
      <c r="A104" s="87"/>
      <c r="B104" s="78"/>
      <c r="C104" s="71"/>
      <c r="D104" s="88"/>
      <c r="E104" s="88"/>
      <c r="F104" s="88"/>
      <c r="G104" s="88"/>
    </row>
    <row r="105" spans="1:7" x14ac:dyDescent="0.25">
      <c r="A105" s="87"/>
      <c r="B105" s="78"/>
      <c r="C105" s="71"/>
      <c r="D105" s="88"/>
      <c r="E105" s="88"/>
      <c r="F105" s="88"/>
      <c r="G105" s="88"/>
    </row>
    <row r="106" spans="1:7" x14ac:dyDescent="0.25">
      <c r="A106" s="87"/>
      <c r="B106" s="78"/>
      <c r="C106" s="71"/>
      <c r="D106" s="88"/>
      <c r="E106" s="88"/>
      <c r="F106" s="88"/>
      <c r="G106" s="88"/>
    </row>
    <row r="107" spans="1:7" x14ac:dyDescent="0.25">
      <c r="A107" s="87"/>
      <c r="B107" s="78"/>
      <c r="C107" s="71"/>
      <c r="D107" s="88"/>
      <c r="E107" s="88"/>
      <c r="F107" s="88"/>
      <c r="G107" s="88"/>
    </row>
    <row r="108" spans="1:7" x14ac:dyDescent="0.25">
      <c r="A108" s="87"/>
      <c r="B108" s="78"/>
      <c r="C108" s="71"/>
      <c r="D108" s="88"/>
      <c r="E108" s="88"/>
      <c r="F108" s="88"/>
      <c r="G108" s="88"/>
    </row>
    <row r="109" spans="1:7" x14ac:dyDescent="0.25">
      <c r="A109" s="87"/>
      <c r="B109" s="78"/>
      <c r="C109" s="71"/>
      <c r="D109" s="88"/>
      <c r="E109" s="88"/>
      <c r="F109" s="88"/>
      <c r="G109" s="88"/>
    </row>
    <row r="110" spans="1:7" x14ac:dyDescent="0.25">
      <c r="A110" s="87"/>
      <c r="B110" s="78"/>
      <c r="C110" s="71"/>
      <c r="D110" s="88"/>
      <c r="E110" s="88"/>
      <c r="F110" s="88"/>
      <c r="G110" s="88"/>
    </row>
    <row r="111" spans="1:7" x14ac:dyDescent="0.25">
      <c r="A111" s="87"/>
      <c r="B111" s="78"/>
      <c r="C111" s="71"/>
      <c r="D111" s="88"/>
      <c r="E111" s="88"/>
      <c r="F111" s="88"/>
      <c r="G111" s="88"/>
    </row>
    <row r="112" spans="1:7" x14ac:dyDescent="0.25">
      <c r="A112" s="87"/>
      <c r="B112" s="78"/>
      <c r="C112" s="71"/>
      <c r="D112" s="88"/>
      <c r="E112" s="88"/>
      <c r="F112" s="88"/>
      <c r="G112" s="88"/>
    </row>
    <row r="113" spans="1:7" x14ac:dyDescent="0.25">
      <c r="A113" s="87"/>
      <c r="B113" s="78"/>
      <c r="C113" s="71"/>
      <c r="D113" s="88"/>
      <c r="E113" s="88"/>
      <c r="F113" s="88"/>
      <c r="G113" s="88"/>
    </row>
    <row r="114" spans="1:7" x14ac:dyDescent="0.25">
      <c r="A114" s="87"/>
      <c r="B114" s="78"/>
      <c r="C114" s="71"/>
      <c r="D114" s="88"/>
      <c r="E114" s="88"/>
      <c r="F114" s="88"/>
      <c r="G114" s="88"/>
    </row>
    <row r="115" spans="1:7" x14ac:dyDescent="0.25">
      <c r="A115" s="87"/>
      <c r="B115" s="78"/>
      <c r="C115" s="71"/>
      <c r="D115" s="88"/>
      <c r="E115" s="88"/>
      <c r="F115" s="88"/>
      <c r="G115" s="88"/>
    </row>
    <row r="116" spans="1:7" x14ac:dyDescent="0.25">
      <c r="A116" s="87"/>
      <c r="B116" s="78"/>
      <c r="C116" s="71"/>
      <c r="D116" s="88"/>
      <c r="E116" s="88"/>
      <c r="F116" s="88"/>
      <c r="G116" s="88"/>
    </row>
    <row r="117" spans="1:7" x14ac:dyDescent="0.25">
      <c r="A117" s="87"/>
      <c r="B117" s="78"/>
      <c r="C117" s="71"/>
      <c r="D117" s="88"/>
      <c r="E117" s="88"/>
      <c r="F117" s="88"/>
      <c r="G117" s="88"/>
    </row>
    <row r="118" spans="1:7" x14ac:dyDescent="0.25">
      <c r="A118" s="87"/>
      <c r="B118" s="78"/>
      <c r="C118" s="71"/>
      <c r="D118" s="88"/>
      <c r="E118" s="88"/>
      <c r="F118" s="88"/>
      <c r="G118" s="88"/>
    </row>
    <row r="119" spans="1:7" x14ac:dyDescent="0.25">
      <c r="A119" s="87"/>
      <c r="B119" s="78"/>
      <c r="C119" s="71"/>
      <c r="D119" s="88"/>
      <c r="E119" s="88"/>
      <c r="F119" s="88"/>
      <c r="G119" s="88"/>
    </row>
    <row r="120" spans="1:7" x14ac:dyDescent="0.25">
      <c r="A120" s="87"/>
      <c r="B120" s="78"/>
      <c r="C120" s="71"/>
      <c r="D120" s="88"/>
      <c r="E120" s="88"/>
      <c r="F120" s="88"/>
      <c r="G120" s="88"/>
    </row>
    <row r="121" spans="1:7" x14ac:dyDescent="0.25">
      <c r="A121" s="87"/>
      <c r="B121" s="78"/>
      <c r="C121" s="71"/>
      <c r="D121" s="88"/>
      <c r="E121" s="88"/>
      <c r="F121" s="88"/>
      <c r="G121" s="88"/>
    </row>
    <row r="122" spans="1:7" x14ac:dyDescent="0.25">
      <c r="A122" s="87"/>
      <c r="B122" s="78"/>
      <c r="C122" s="71"/>
      <c r="D122" s="88"/>
      <c r="E122" s="88"/>
      <c r="F122" s="88"/>
      <c r="G122" s="88"/>
    </row>
    <row r="123" spans="1:7" x14ac:dyDescent="0.25">
      <c r="A123" s="87"/>
      <c r="B123" s="78"/>
      <c r="C123" s="71"/>
      <c r="D123" s="88"/>
      <c r="E123" s="88"/>
      <c r="F123" s="88"/>
      <c r="G123" s="88"/>
    </row>
    <row r="124" spans="1:7" x14ac:dyDescent="0.25">
      <c r="A124" s="87"/>
      <c r="B124" s="78"/>
      <c r="C124" s="71"/>
      <c r="D124" s="88"/>
      <c r="E124" s="88"/>
      <c r="F124" s="88"/>
      <c r="G124" s="88"/>
    </row>
    <row r="125" spans="1:7" x14ac:dyDescent="0.25">
      <c r="A125" s="87"/>
      <c r="B125" s="78"/>
      <c r="C125" s="71"/>
      <c r="D125" s="88"/>
      <c r="E125" s="88"/>
      <c r="F125" s="88"/>
      <c r="G125" s="88"/>
    </row>
    <row r="126" spans="1:7" x14ac:dyDescent="0.25">
      <c r="A126" s="87"/>
      <c r="B126" s="78"/>
      <c r="C126" s="71"/>
      <c r="D126" s="88"/>
      <c r="E126" s="88"/>
      <c r="F126" s="88"/>
      <c r="G126" s="88"/>
    </row>
    <row r="127" spans="1:7" x14ac:dyDescent="0.25">
      <c r="A127" s="87"/>
      <c r="B127" s="78"/>
      <c r="C127" s="71"/>
      <c r="D127" s="88"/>
      <c r="E127" s="88"/>
      <c r="F127" s="88"/>
      <c r="G127" s="88"/>
    </row>
    <row r="128" spans="1:7" x14ac:dyDescent="0.25">
      <c r="A128" s="87"/>
      <c r="B128" s="78"/>
      <c r="C128" s="71"/>
      <c r="D128" s="88"/>
      <c r="E128" s="88"/>
      <c r="F128" s="88"/>
      <c r="G128" s="88"/>
    </row>
    <row r="129" spans="1:7" x14ac:dyDescent="0.25">
      <c r="A129" s="87"/>
      <c r="B129" s="78"/>
      <c r="C129" s="71"/>
      <c r="D129" s="88"/>
      <c r="E129" s="88"/>
      <c r="F129" s="88"/>
      <c r="G129" s="88"/>
    </row>
    <row r="130" spans="1:7" x14ac:dyDescent="0.25">
      <c r="A130" s="87"/>
      <c r="B130" s="78"/>
      <c r="C130" s="71"/>
      <c r="D130" s="88"/>
      <c r="E130" s="88"/>
      <c r="F130" s="88"/>
      <c r="G130" s="88"/>
    </row>
    <row r="131" spans="1:7" x14ac:dyDescent="0.25">
      <c r="A131" s="87"/>
      <c r="B131" s="78"/>
      <c r="C131" s="71"/>
      <c r="D131" s="88"/>
      <c r="E131" s="88"/>
      <c r="F131" s="88"/>
      <c r="G131" s="88"/>
    </row>
    <row r="132" spans="1:7" x14ac:dyDescent="0.25">
      <c r="A132" s="87"/>
      <c r="B132" s="78"/>
      <c r="C132" s="71"/>
      <c r="D132" s="88"/>
      <c r="E132" s="88"/>
      <c r="F132" s="88"/>
      <c r="G132" s="88"/>
    </row>
    <row r="133" spans="1:7" x14ac:dyDescent="0.25">
      <c r="A133" s="87"/>
      <c r="B133" s="78"/>
      <c r="C133" s="71"/>
      <c r="D133" s="88"/>
      <c r="E133" s="88"/>
      <c r="F133" s="88"/>
      <c r="G133" s="88"/>
    </row>
    <row r="134" spans="1:7" x14ac:dyDescent="0.25">
      <c r="A134" s="87"/>
      <c r="B134" s="78"/>
      <c r="C134" s="71"/>
      <c r="D134" s="88"/>
      <c r="E134" s="88"/>
      <c r="F134" s="88"/>
      <c r="G134" s="8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5DE67-A517-429E-9D90-8D7B375772D8}">
  <dimension ref="A1:M500"/>
  <sheetViews>
    <sheetView workbookViewId="0">
      <selection activeCell="K11" sqref="K11"/>
    </sheetView>
  </sheetViews>
  <sheetFormatPr defaultColWidth="9.140625" defaultRowHeight="15" x14ac:dyDescent="0.25"/>
  <cols>
    <col min="1" max="1" width="9.140625" style="79"/>
    <col min="2" max="2" width="7.85546875" style="79" customWidth="1"/>
    <col min="3" max="3" width="14.5703125" style="79" customWidth="1"/>
    <col min="4" max="4" width="14.42578125" style="79" customWidth="1"/>
    <col min="5" max="6" width="14.5703125" style="79" customWidth="1"/>
    <col min="7" max="7" width="14.5703125" style="103" customWidth="1"/>
    <col min="8" max="16384" width="9.140625" style="79"/>
  </cols>
  <sheetData>
    <row r="1" spans="1:13" x14ac:dyDescent="0.25">
      <c r="A1" s="65"/>
      <c r="B1" s="65"/>
      <c r="C1" s="65"/>
      <c r="D1" s="65"/>
      <c r="E1" s="65"/>
      <c r="F1" s="65"/>
      <c r="G1" s="66"/>
    </row>
    <row r="2" spans="1:13" x14ac:dyDescent="0.25">
      <c r="A2" s="65"/>
      <c r="B2" s="65"/>
      <c r="C2" s="65"/>
      <c r="D2" s="65"/>
      <c r="E2" s="65"/>
      <c r="F2" s="67"/>
      <c r="G2" s="68"/>
    </row>
    <row r="3" spans="1:13" x14ac:dyDescent="0.25">
      <c r="A3" s="65"/>
      <c r="B3" s="65"/>
      <c r="C3" s="65"/>
      <c r="D3" s="65"/>
      <c r="E3" s="65"/>
      <c r="F3" s="67"/>
      <c r="G3" s="68"/>
    </row>
    <row r="4" spans="1:13" ht="21" x14ac:dyDescent="0.35">
      <c r="A4" s="145"/>
      <c r="B4" s="146" t="s">
        <v>74</v>
      </c>
      <c r="C4" s="145"/>
      <c r="D4" s="145"/>
      <c r="E4" s="67"/>
      <c r="F4" s="147" t="s">
        <v>5</v>
      </c>
      <c r="G4" s="148"/>
      <c r="H4" s="149"/>
      <c r="K4" s="103"/>
      <c r="L4" s="102"/>
    </row>
    <row r="5" spans="1:13" x14ac:dyDescent="0.25">
      <c r="A5" s="145"/>
      <c r="B5" s="145"/>
      <c r="C5" s="145"/>
      <c r="D5" s="145"/>
      <c r="E5" s="145"/>
      <c r="F5" s="150"/>
      <c r="G5" s="145"/>
      <c r="H5" s="149"/>
      <c r="K5" s="101"/>
      <c r="L5" s="102"/>
    </row>
    <row r="6" spans="1:13" x14ac:dyDescent="0.25">
      <c r="A6" s="145"/>
      <c r="B6" s="151" t="s">
        <v>48</v>
      </c>
      <c r="C6" s="152"/>
      <c r="D6" s="153"/>
      <c r="E6" s="154">
        <v>45078</v>
      </c>
      <c r="F6" s="155"/>
      <c r="G6" s="145"/>
      <c r="H6" s="149"/>
      <c r="K6" s="90"/>
      <c r="L6" s="90"/>
    </row>
    <row r="7" spans="1:13" x14ac:dyDescent="0.25">
      <c r="A7" s="145"/>
      <c r="B7" s="156" t="s">
        <v>50</v>
      </c>
      <c r="C7" s="67"/>
      <c r="D7" s="149"/>
      <c r="E7" s="157">
        <v>80</v>
      </c>
      <c r="F7" s="158" t="s">
        <v>51</v>
      </c>
      <c r="G7" s="145"/>
      <c r="H7" s="149"/>
      <c r="I7" s="159"/>
      <c r="K7" s="92"/>
      <c r="L7" s="92"/>
    </row>
    <row r="8" spans="1:13" x14ac:dyDescent="0.25">
      <c r="A8" s="145"/>
      <c r="B8" s="156" t="s">
        <v>58</v>
      </c>
      <c r="C8" s="67"/>
      <c r="D8" s="160">
        <f>E6-1</f>
        <v>45077</v>
      </c>
      <c r="E8" s="169">
        <v>280236.96668539557</v>
      </c>
      <c r="F8" s="158" t="s">
        <v>54</v>
      </c>
      <c r="G8" s="145"/>
      <c r="H8" s="168"/>
      <c r="K8" s="92"/>
      <c r="L8" s="92"/>
    </row>
    <row r="9" spans="1:13" x14ac:dyDescent="0.25">
      <c r="A9" s="145"/>
      <c r="B9" s="156" t="s">
        <v>59</v>
      </c>
      <c r="C9" s="67"/>
      <c r="D9" s="160">
        <f>EOMONTH(D8,E7)-16</f>
        <v>47498</v>
      </c>
      <c r="E9" s="161">
        <v>176261.32333333333</v>
      </c>
      <c r="F9" s="158" t="s">
        <v>54</v>
      </c>
      <c r="G9" s="162"/>
      <c r="H9" s="149"/>
      <c r="K9" s="92"/>
      <c r="L9" s="92"/>
    </row>
    <row r="10" spans="1:13" x14ac:dyDescent="0.25">
      <c r="A10" s="145"/>
      <c r="B10" s="156" t="s">
        <v>57</v>
      </c>
      <c r="C10" s="67"/>
      <c r="D10" s="149"/>
      <c r="E10" s="163">
        <v>1</v>
      </c>
      <c r="F10" s="158"/>
      <c r="G10" s="145"/>
      <c r="H10" s="149"/>
      <c r="K10" s="93"/>
      <c r="L10" s="93"/>
    </row>
    <row r="11" spans="1:13" x14ac:dyDescent="0.25">
      <c r="A11" s="145"/>
      <c r="B11" s="109" t="s">
        <v>75</v>
      </c>
      <c r="C11" s="113"/>
      <c r="D11" s="114"/>
      <c r="E11" s="136">
        <v>3.4000000000000002E-2</v>
      </c>
      <c r="F11" s="164"/>
      <c r="G11" s="145"/>
      <c r="H11" s="149"/>
      <c r="K11" s="92"/>
      <c r="L11" s="92"/>
      <c r="M11" s="93"/>
    </row>
    <row r="12" spans="1:13" x14ac:dyDescent="0.25">
      <c r="A12" s="145"/>
      <c r="B12" s="157"/>
      <c r="C12" s="67"/>
      <c r="D12" s="149"/>
      <c r="E12" s="165"/>
      <c r="F12" s="157"/>
      <c r="G12" s="145"/>
      <c r="H12" s="149"/>
      <c r="K12" s="92"/>
      <c r="L12" s="92"/>
      <c r="M12" s="93"/>
    </row>
    <row r="13" spans="1:13" x14ac:dyDescent="0.25">
      <c r="G13" s="79"/>
      <c r="K13" s="92"/>
      <c r="L13" s="92"/>
      <c r="M13" s="93"/>
    </row>
    <row r="14" spans="1:13" ht="15.75" thickBot="1" x14ac:dyDescent="0.3">
      <c r="A14" s="86" t="s">
        <v>61</v>
      </c>
      <c r="B14" s="86" t="s">
        <v>62</v>
      </c>
      <c r="C14" s="86" t="s">
        <v>63</v>
      </c>
      <c r="D14" s="86" t="s">
        <v>64</v>
      </c>
      <c r="E14" s="86" t="s">
        <v>65</v>
      </c>
      <c r="F14" s="86" t="s">
        <v>66</v>
      </c>
      <c r="G14" s="86" t="s">
        <v>67</v>
      </c>
      <c r="K14" s="92"/>
      <c r="L14" s="92"/>
      <c r="M14" s="93"/>
    </row>
    <row r="15" spans="1:13" x14ac:dyDescent="0.25">
      <c r="A15" s="87">
        <f>IF(B15="","",E6)</f>
        <v>45078</v>
      </c>
      <c r="B15" s="78">
        <f>IF(E7&gt;0,1,"")</f>
        <v>1</v>
      </c>
      <c r="C15" s="71">
        <f>IF(B15="","",E8)</f>
        <v>280236.96668539557</v>
      </c>
      <c r="D15" s="88">
        <f>IF(B15="","",IPMT($E$11/12,B15,$E$7,-$E$8,$E$9,0))</f>
        <v>794.0047389419542</v>
      </c>
      <c r="E15" s="88">
        <f>IF(B15="","",PPMT($E$11/12,B15,$E$7,-$E$8,$E$9,0))</f>
        <v>1159.7890959643239</v>
      </c>
      <c r="F15" s="88">
        <f>IF(B15="","",SUM(D15:E15))</f>
        <v>1953.7938349062781</v>
      </c>
      <c r="G15" s="71">
        <f>IF(B15="","",SUM(C15)-SUM(E15))</f>
        <v>279077.17758943123</v>
      </c>
      <c r="K15" s="92"/>
      <c r="L15" s="92"/>
      <c r="M15" s="93"/>
    </row>
    <row r="16" spans="1:13" x14ac:dyDescent="0.25">
      <c r="A16" s="87">
        <f>IF(B16="","",EDATE(A15,1))</f>
        <v>45108</v>
      </c>
      <c r="B16" s="78">
        <f>IF(B15="","",IF(SUM(B15)+1&lt;=$E$7,SUM(B15)+1,""))</f>
        <v>2</v>
      </c>
      <c r="C16" s="71">
        <f>IF(B16="","",G15)</f>
        <v>279077.17758943123</v>
      </c>
      <c r="D16" s="88">
        <f>IF(B16="","",IPMT($E$11/12,B16,$E$7,-$E$8,$E$9,0))</f>
        <v>790.71866983672192</v>
      </c>
      <c r="E16" s="88">
        <f>IF(B16="","",PPMT($E$11/12,B16,$E$7,-$E$8,$E$9,0))</f>
        <v>1163.0751650695561</v>
      </c>
      <c r="F16" s="88">
        <f t="shared" ref="F16:F79" si="0">IF(B16="","",SUM(D16:E16))</f>
        <v>1953.7938349062779</v>
      </c>
      <c r="G16" s="71">
        <f t="shared" ref="G16:G79" si="1">IF(B16="","",SUM(C16)-SUM(E16))</f>
        <v>277914.10242436168</v>
      </c>
      <c r="K16" s="92"/>
      <c r="L16" s="92"/>
      <c r="M16" s="93"/>
    </row>
    <row r="17" spans="1:13" x14ac:dyDescent="0.25">
      <c r="A17" s="87">
        <f t="shared" ref="A17:A80" si="2">IF(B17="","",EDATE(A16,1))</f>
        <v>45139</v>
      </c>
      <c r="B17" s="78">
        <f t="shared" ref="B17:B80" si="3">IF(B16="","",IF(SUM(B16)+1&lt;=$E$7,SUM(B16)+1,""))</f>
        <v>3</v>
      </c>
      <c r="C17" s="71">
        <f t="shared" ref="C17:C80" si="4">IF(B17="","",G16)</f>
        <v>277914.10242436168</v>
      </c>
      <c r="D17" s="88">
        <f t="shared" ref="D17:D80" si="5">IF(B17="","",IPMT($E$11/12,B17,$E$7,-$E$8,$E$9,0))</f>
        <v>787.4232902023582</v>
      </c>
      <c r="E17" s="88">
        <f t="shared" ref="E17:E80" si="6">IF(B17="","",PPMT($E$11/12,B17,$E$7,-$E$8,$E$9,0))</f>
        <v>1166.3705447039199</v>
      </c>
      <c r="F17" s="88">
        <f t="shared" si="0"/>
        <v>1953.7938349062781</v>
      </c>
      <c r="G17" s="71">
        <f t="shared" si="1"/>
        <v>276747.73187965777</v>
      </c>
      <c r="K17" s="92"/>
      <c r="L17" s="92"/>
      <c r="M17" s="93"/>
    </row>
    <row r="18" spans="1:13" x14ac:dyDescent="0.25">
      <c r="A18" s="87">
        <f t="shared" si="2"/>
        <v>45170</v>
      </c>
      <c r="B18" s="78">
        <f t="shared" si="3"/>
        <v>4</v>
      </c>
      <c r="C18" s="71">
        <f t="shared" si="4"/>
        <v>276747.73187965777</v>
      </c>
      <c r="D18" s="88">
        <f t="shared" si="5"/>
        <v>784.1185736590304</v>
      </c>
      <c r="E18" s="88">
        <f t="shared" si="6"/>
        <v>1169.6752612472476</v>
      </c>
      <c r="F18" s="88">
        <f t="shared" si="0"/>
        <v>1953.7938349062779</v>
      </c>
      <c r="G18" s="71">
        <f t="shared" si="1"/>
        <v>275578.05661841051</v>
      </c>
      <c r="K18" s="92"/>
      <c r="L18" s="92"/>
      <c r="M18" s="93"/>
    </row>
    <row r="19" spans="1:13" x14ac:dyDescent="0.25">
      <c r="A19" s="87">
        <f t="shared" si="2"/>
        <v>45200</v>
      </c>
      <c r="B19" s="78">
        <f t="shared" si="3"/>
        <v>5</v>
      </c>
      <c r="C19" s="71">
        <f t="shared" si="4"/>
        <v>275578.05661841051</v>
      </c>
      <c r="D19" s="88">
        <f t="shared" si="5"/>
        <v>780.80449375216313</v>
      </c>
      <c r="E19" s="88">
        <f t="shared" si="6"/>
        <v>1172.989341154115</v>
      </c>
      <c r="F19" s="88">
        <f t="shared" si="0"/>
        <v>1953.7938349062781</v>
      </c>
      <c r="G19" s="71">
        <f t="shared" si="1"/>
        <v>274405.0672772564</v>
      </c>
      <c r="K19" s="92"/>
      <c r="L19" s="92"/>
      <c r="M19" s="93"/>
    </row>
    <row r="20" spans="1:13" x14ac:dyDescent="0.25">
      <c r="A20" s="87">
        <f t="shared" si="2"/>
        <v>45231</v>
      </c>
      <c r="B20" s="78">
        <f t="shared" si="3"/>
        <v>6</v>
      </c>
      <c r="C20" s="71">
        <f t="shared" si="4"/>
        <v>274405.0672772564</v>
      </c>
      <c r="D20" s="88">
        <f t="shared" si="5"/>
        <v>777.48102395222656</v>
      </c>
      <c r="E20" s="88">
        <f t="shared" si="6"/>
        <v>1176.3128109540517</v>
      </c>
      <c r="F20" s="88">
        <f t="shared" si="0"/>
        <v>1953.7938349062783</v>
      </c>
      <c r="G20" s="71">
        <f t="shared" si="1"/>
        <v>273228.75446630234</v>
      </c>
      <c r="K20" s="92"/>
      <c r="L20" s="92"/>
      <c r="M20" s="93"/>
    </row>
    <row r="21" spans="1:13" x14ac:dyDescent="0.25">
      <c r="A21" s="87">
        <f t="shared" si="2"/>
        <v>45261</v>
      </c>
      <c r="B21" s="78">
        <f t="shared" si="3"/>
        <v>7</v>
      </c>
      <c r="C21" s="71">
        <f t="shared" si="4"/>
        <v>273228.75446630234</v>
      </c>
      <c r="D21" s="88">
        <f t="shared" si="5"/>
        <v>774.14813765452334</v>
      </c>
      <c r="E21" s="88">
        <f t="shared" si="6"/>
        <v>1179.6456972517547</v>
      </c>
      <c r="F21" s="88">
        <f t="shared" si="0"/>
        <v>1953.7938349062779</v>
      </c>
      <c r="G21" s="71">
        <f t="shared" si="1"/>
        <v>272049.10876905057</v>
      </c>
      <c r="K21" s="92"/>
      <c r="L21" s="92"/>
      <c r="M21" s="93"/>
    </row>
    <row r="22" spans="1:13" x14ac:dyDescent="0.25">
      <c r="A22" s="87">
        <f t="shared" si="2"/>
        <v>45292</v>
      </c>
      <c r="B22" s="78">
        <f t="shared" si="3"/>
        <v>8</v>
      </c>
      <c r="C22" s="71">
        <f t="shared" si="4"/>
        <v>272049.10876905057</v>
      </c>
      <c r="D22" s="88">
        <f t="shared" si="5"/>
        <v>770.80580817897669</v>
      </c>
      <c r="E22" s="88">
        <f t="shared" si="6"/>
        <v>1182.9880267273013</v>
      </c>
      <c r="F22" s="88">
        <f t="shared" si="0"/>
        <v>1953.7938349062779</v>
      </c>
      <c r="G22" s="71">
        <f t="shared" si="1"/>
        <v>270866.12074232328</v>
      </c>
      <c r="K22" s="92"/>
      <c r="L22" s="92"/>
      <c r="M22" s="93"/>
    </row>
    <row r="23" spans="1:13" x14ac:dyDescent="0.25">
      <c r="A23" s="87">
        <f t="shared" si="2"/>
        <v>45323</v>
      </c>
      <c r="B23" s="78">
        <f t="shared" si="3"/>
        <v>9</v>
      </c>
      <c r="C23" s="71">
        <f t="shared" si="4"/>
        <v>270866.12074232328</v>
      </c>
      <c r="D23" s="88">
        <f t="shared" si="5"/>
        <v>767.45400876991619</v>
      </c>
      <c r="E23" s="88">
        <f t="shared" si="6"/>
        <v>1186.339826136362</v>
      </c>
      <c r="F23" s="88">
        <f t="shared" si="0"/>
        <v>1953.7938349062783</v>
      </c>
      <c r="G23" s="71">
        <f t="shared" si="1"/>
        <v>269679.78091618692</v>
      </c>
      <c r="K23" s="92"/>
      <c r="L23" s="92"/>
      <c r="M23" s="93"/>
    </row>
    <row r="24" spans="1:13" x14ac:dyDescent="0.25">
      <c r="A24" s="87">
        <f t="shared" si="2"/>
        <v>45352</v>
      </c>
      <c r="B24" s="78">
        <f t="shared" si="3"/>
        <v>10</v>
      </c>
      <c r="C24" s="71">
        <f t="shared" si="4"/>
        <v>269679.78091618692</v>
      </c>
      <c r="D24" s="88">
        <f t="shared" si="5"/>
        <v>764.09271259586319</v>
      </c>
      <c r="E24" s="88">
        <f t="shared" si="6"/>
        <v>1189.701122310415</v>
      </c>
      <c r="F24" s="88">
        <f t="shared" si="0"/>
        <v>1953.7938349062783</v>
      </c>
      <c r="G24" s="71">
        <f t="shared" si="1"/>
        <v>268490.0797938765</v>
      </c>
      <c r="K24" s="92"/>
      <c r="L24" s="92"/>
      <c r="M24" s="93"/>
    </row>
    <row r="25" spans="1:13" x14ac:dyDescent="0.25">
      <c r="A25" s="87">
        <f t="shared" si="2"/>
        <v>45383</v>
      </c>
      <c r="B25" s="78">
        <f t="shared" si="3"/>
        <v>11</v>
      </c>
      <c r="C25" s="71">
        <f t="shared" si="4"/>
        <v>268490.0797938765</v>
      </c>
      <c r="D25" s="88">
        <f t="shared" si="5"/>
        <v>760.72189274931679</v>
      </c>
      <c r="E25" s="88">
        <f t="shared" si="6"/>
        <v>1193.0719421569611</v>
      </c>
      <c r="F25" s="88">
        <f t="shared" si="0"/>
        <v>1953.7938349062779</v>
      </c>
      <c r="G25" s="71">
        <f t="shared" si="1"/>
        <v>267297.00785171957</v>
      </c>
    </row>
    <row r="26" spans="1:13" x14ac:dyDescent="0.25">
      <c r="A26" s="87">
        <f t="shared" si="2"/>
        <v>45413</v>
      </c>
      <c r="B26" s="78">
        <f t="shared" si="3"/>
        <v>12</v>
      </c>
      <c r="C26" s="71">
        <f t="shared" si="4"/>
        <v>267297.00785171957</v>
      </c>
      <c r="D26" s="88">
        <f t="shared" si="5"/>
        <v>757.34152224653883</v>
      </c>
      <c r="E26" s="88">
        <f t="shared" si="6"/>
        <v>1196.4523126597392</v>
      </c>
      <c r="F26" s="88">
        <f t="shared" si="0"/>
        <v>1953.7938349062779</v>
      </c>
      <c r="G26" s="71">
        <f t="shared" si="1"/>
        <v>266100.5555390598</v>
      </c>
    </row>
    <row r="27" spans="1:13" x14ac:dyDescent="0.25">
      <c r="A27" s="87">
        <f t="shared" si="2"/>
        <v>45444</v>
      </c>
      <c r="B27" s="78">
        <f t="shared" si="3"/>
        <v>13</v>
      </c>
      <c r="C27" s="71">
        <f t="shared" si="4"/>
        <v>266100.5555390598</v>
      </c>
      <c r="D27" s="88">
        <f t="shared" si="5"/>
        <v>753.95157402733628</v>
      </c>
      <c r="E27" s="88">
        <f t="shared" si="6"/>
        <v>1199.8422608789419</v>
      </c>
      <c r="F27" s="88">
        <f t="shared" si="0"/>
        <v>1953.7938349062783</v>
      </c>
      <c r="G27" s="71">
        <f t="shared" si="1"/>
        <v>264900.71327818086</v>
      </c>
    </row>
    <row r="28" spans="1:13" x14ac:dyDescent="0.25">
      <c r="A28" s="87">
        <f t="shared" si="2"/>
        <v>45474</v>
      </c>
      <c r="B28" s="78">
        <f t="shared" si="3"/>
        <v>14</v>
      </c>
      <c r="C28" s="71">
        <f t="shared" si="4"/>
        <v>264900.71327818086</v>
      </c>
      <c r="D28" s="88">
        <f t="shared" si="5"/>
        <v>750.55202095484594</v>
      </c>
      <c r="E28" s="88">
        <f t="shared" si="6"/>
        <v>1203.2418139514323</v>
      </c>
      <c r="F28" s="88">
        <f t="shared" si="0"/>
        <v>1953.7938349062783</v>
      </c>
      <c r="G28" s="71">
        <f t="shared" si="1"/>
        <v>263697.47146422946</v>
      </c>
    </row>
    <row r="29" spans="1:13" x14ac:dyDescent="0.25">
      <c r="A29" s="87">
        <f t="shared" si="2"/>
        <v>45505</v>
      </c>
      <c r="B29" s="78">
        <f t="shared" si="3"/>
        <v>15</v>
      </c>
      <c r="C29" s="71">
        <f t="shared" si="4"/>
        <v>263697.47146422946</v>
      </c>
      <c r="D29" s="88">
        <f t="shared" si="5"/>
        <v>747.14283581531686</v>
      </c>
      <c r="E29" s="88">
        <f t="shared" si="6"/>
        <v>1206.6509990909612</v>
      </c>
      <c r="F29" s="88">
        <f t="shared" si="0"/>
        <v>1953.7938349062781</v>
      </c>
      <c r="G29" s="71">
        <f t="shared" si="1"/>
        <v>262490.82046513847</v>
      </c>
    </row>
    <row r="30" spans="1:13" x14ac:dyDescent="0.25">
      <c r="A30" s="87">
        <f t="shared" si="2"/>
        <v>45536</v>
      </c>
      <c r="B30" s="78">
        <f t="shared" si="3"/>
        <v>16</v>
      </c>
      <c r="C30" s="71">
        <f t="shared" si="4"/>
        <v>262490.82046513847</v>
      </c>
      <c r="D30" s="88">
        <f t="shared" si="5"/>
        <v>743.72399131789257</v>
      </c>
      <c r="E30" s="88">
        <f t="shared" si="6"/>
        <v>1210.0698435883855</v>
      </c>
      <c r="F30" s="88">
        <f t="shared" si="0"/>
        <v>1953.7938349062781</v>
      </c>
      <c r="G30" s="71">
        <f t="shared" si="1"/>
        <v>261280.75062155008</v>
      </c>
    </row>
    <row r="31" spans="1:13" x14ac:dyDescent="0.25">
      <c r="A31" s="87">
        <f t="shared" si="2"/>
        <v>45566</v>
      </c>
      <c r="B31" s="78">
        <f t="shared" si="3"/>
        <v>17</v>
      </c>
      <c r="C31" s="71">
        <f t="shared" si="4"/>
        <v>261280.75062155008</v>
      </c>
      <c r="D31" s="88">
        <f t="shared" si="5"/>
        <v>740.29546009439207</v>
      </c>
      <c r="E31" s="88">
        <f t="shared" si="6"/>
        <v>1213.4983748118862</v>
      </c>
      <c r="F31" s="88">
        <f t="shared" si="0"/>
        <v>1953.7938349062783</v>
      </c>
      <c r="G31" s="71">
        <f t="shared" si="1"/>
        <v>260067.25224673818</v>
      </c>
    </row>
    <row r="32" spans="1:13" x14ac:dyDescent="0.25">
      <c r="A32" s="87">
        <f t="shared" si="2"/>
        <v>45597</v>
      </c>
      <c r="B32" s="78">
        <f t="shared" si="3"/>
        <v>18</v>
      </c>
      <c r="C32" s="71">
        <f t="shared" si="4"/>
        <v>260067.25224673818</v>
      </c>
      <c r="D32" s="88">
        <f t="shared" si="5"/>
        <v>736.85721469909174</v>
      </c>
      <c r="E32" s="88">
        <f t="shared" si="6"/>
        <v>1216.9366202071865</v>
      </c>
      <c r="F32" s="88">
        <f t="shared" si="0"/>
        <v>1953.7938349062783</v>
      </c>
      <c r="G32" s="71">
        <f t="shared" si="1"/>
        <v>258850.315626531</v>
      </c>
    </row>
    <row r="33" spans="1:7" x14ac:dyDescent="0.25">
      <c r="A33" s="87">
        <f t="shared" si="2"/>
        <v>45627</v>
      </c>
      <c r="B33" s="78">
        <f t="shared" si="3"/>
        <v>19</v>
      </c>
      <c r="C33" s="71">
        <f t="shared" si="4"/>
        <v>258850.315626531</v>
      </c>
      <c r="D33" s="88">
        <f t="shared" si="5"/>
        <v>733.40922760850458</v>
      </c>
      <c r="E33" s="88">
        <f t="shared" si="6"/>
        <v>1220.3846072977733</v>
      </c>
      <c r="F33" s="88">
        <f t="shared" si="0"/>
        <v>1953.7938349062779</v>
      </c>
      <c r="G33" s="71">
        <f t="shared" si="1"/>
        <v>257629.93101923322</v>
      </c>
    </row>
    <row r="34" spans="1:7" x14ac:dyDescent="0.25">
      <c r="A34" s="87">
        <f t="shared" si="2"/>
        <v>45658</v>
      </c>
      <c r="B34" s="78">
        <f t="shared" si="3"/>
        <v>20</v>
      </c>
      <c r="C34" s="71">
        <f t="shared" si="4"/>
        <v>257629.93101923322</v>
      </c>
      <c r="D34" s="88">
        <f t="shared" si="5"/>
        <v>729.95147122116089</v>
      </c>
      <c r="E34" s="88">
        <f t="shared" si="6"/>
        <v>1223.8423636851171</v>
      </c>
      <c r="F34" s="88">
        <f t="shared" si="0"/>
        <v>1953.7938349062779</v>
      </c>
      <c r="G34" s="71">
        <f t="shared" si="1"/>
        <v>256406.08865554811</v>
      </c>
    </row>
    <row r="35" spans="1:7" x14ac:dyDescent="0.25">
      <c r="A35" s="87">
        <f t="shared" si="2"/>
        <v>45689</v>
      </c>
      <c r="B35" s="78">
        <f t="shared" si="3"/>
        <v>21</v>
      </c>
      <c r="C35" s="71">
        <f t="shared" si="4"/>
        <v>256406.08865554811</v>
      </c>
      <c r="D35" s="88">
        <f t="shared" si="5"/>
        <v>726.48391785738647</v>
      </c>
      <c r="E35" s="88">
        <f t="shared" si="6"/>
        <v>1227.3099170488917</v>
      </c>
      <c r="F35" s="88">
        <f t="shared" si="0"/>
        <v>1953.7938349062783</v>
      </c>
      <c r="G35" s="71">
        <f t="shared" si="1"/>
        <v>255178.77873849921</v>
      </c>
    </row>
    <row r="36" spans="1:7" x14ac:dyDescent="0.25">
      <c r="A36" s="87">
        <f t="shared" si="2"/>
        <v>45717</v>
      </c>
      <c r="B36" s="78">
        <f t="shared" si="3"/>
        <v>22</v>
      </c>
      <c r="C36" s="71">
        <f t="shared" si="4"/>
        <v>255178.77873849921</v>
      </c>
      <c r="D36" s="88">
        <f t="shared" si="5"/>
        <v>723.00653975908119</v>
      </c>
      <c r="E36" s="88">
        <f t="shared" si="6"/>
        <v>1230.7872951471968</v>
      </c>
      <c r="F36" s="88">
        <f t="shared" si="0"/>
        <v>1953.7938349062779</v>
      </c>
      <c r="G36" s="71">
        <f t="shared" si="1"/>
        <v>253947.99144335202</v>
      </c>
    </row>
    <row r="37" spans="1:7" x14ac:dyDescent="0.25">
      <c r="A37" s="87">
        <f t="shared" si="2"/>
        <v>45748</v>
      </c>
      <c r="B37" s="78">
        <f t="shared" si="3"/>
        <v>23</v>
      </c>
      <c r="C37" s="71">
        <f t="shared" si="4"/>
        <v>253947.99144335202</v>
      </c>
      <c r="D37" s="88">
        <f t="shared" si="5"/>
        <v>719.51930908949748</v>
      </c>
      <c r="E37" s="88">
        <f t="shared" si="6"/>
        <v>1234.2745258167806</v>
      </c>
      <c r="F37" s="88">
        <f t="shared" si="0"/>
        <v>1953.7938349062781</v>
      </c>
      <c r="G37" s="71">
        <f t="shared" si="1"/>
        <v>252713.71691753523</v>
      </c>
    </row>
    <row r="38" spans="1:7" x14ac:dyDescent="0.25">
      <c r="A38" s="87">
        <f t="shared" si="2"/>
        <v>45778</v>
      </c>
      <c r="B38" s="78">
        <f t="shared" si="3"/>
        <v>24</v>
      </c>
      <c r="C38" s="71">
        <f t="shared" si="4"/>
        <v>252713.71691753523</v>
      </c>
      <c r="D38" s="88">
        <f t="shared" si="5"/>
        <v>716.02219793301674</v>
      </c>
      <c r="E38" s="88">
        <f t="shared" si="6"/>
        <v>1237.7716369732614</v>
      </c>
      <c r="F38" s="88">
        <f t="shared" si="0"/>
        <v>1953.7938349062781</v>
      </c>
      <c r="G38" s="71">
        <f t="shared" si="1"/>
        <v>251475.94528056198</v>
      </c>
    </row>
    <row r="39" spans="1:7" x14ac:dyDescent="0.25">
      <c r="A39" s="87">
        <f t="shared" si="2"/>
        <v>45809</v>
      </c>
      <c r="B39" s="78">
        <f t="shared" si="3"/>
        <v>25</v>
      </c>
      <c r="C39" s="71">
        <f t="shared" si="4"/>
        <v>251475.94528056198</v>
      </c>
      <c r="D39" s="88">
        <f t="shared" si="5"/>
        <v>712.5151782949257</v>
      </c>
      <c r="E39" s="88">
        <f t="shared" si="6"/>
        <v>1241.2786566113525</v>
      </c>
      <c r="F39" s="88">
        <f t="shared" si="0"/>
        <v>1953.7938349062783</v>
      </c>
      <c r="G39" s="71">
        <f t="shared" si="1"/>
        <v>250234.66662395062</v>
      </c>
    </row>
    <row r="40" spans="1:7" x14ac:dyDescent="0.25">
      <c r="A40" s="87">
        <f t="shared" si="2"/>
        <v>45839</v>
      </c>
      <c r="B40" s="78">
        <f t="shared" si="3"/>
        <v>26</v>
      </c>
      <c r="C40" s="71">
        <f t="shared" si="4"/>
        <v>250234.66662395062</v>
      </c>
      <c r="D40" s="88">
        <f t="shared" si="5"/>
        <v>708.99822210119362</v>
      </c>
      <c r="E40" s="88">
        <f t="shared" si="6"/>
        <v>1244.7956128050844</v>
      </c>
      <c r="F40" s="88">
        <f t="shared" si="0"/>
        <v>1953.7938349062779</v>
      </c>
      <c r="G40" s="71">
        <f t="shared" si="1"/>
        <v>248989.87101114553</v>
      </c>
    </row>
    <row r="41" spans="1:7" x14ac:dyDescent="0.25">
      <c r="A41" s="87">
        <f t="shared" si="2"/>
        <v>45870</v>
      </c>
      <c r="B41" s="78">
        <f t="shared" si="3"/>
        <v>27</v>
      </c>
      <c r="C41" s="71">
        <f t="shared" si="4"/>
        <v>248989.87101114553</v>
      </c>
      <c r="D41" s="88">
        <f t="shared" si="5"/>
        <v>705.4713011982459</v>
      </c>
      <c r="E41" s="88">
        <f t="shared" si="6"/>
        <v>1248.3225337080321</v>
      </c>
      <c r="F41" s="88">
        <f t="shared" si="0"/>
        <v>1953.7938349062779</v>
      </c>
      <c r="G41" s="71">
        <f t="shared" si="1"/>
        <v>247741.54847743749</v>
      </c>
    </row>
    <row r="42" spans="1:7" x14ac:dyDescent="0.25">
      <c r="A42" s="87">
        <f t="shared" si="2"/>
        <v>45901</v>
      </c>
      <c r="B42" s="78">
        <f t="shared" si="3"/>
        <v>28</v>
      </c>
      <c r="C42" s="71">
        <f t="shared" si="4"/>
        <v>247741.54847743749</v>
      </c>
      <c r="D42" s="88">
        <f t="shared" si="5"/>
        <v>701.93438735273969</v>
      </c>
      <c r="E42" s="88">
        <f t="shared" si="6"/>
        <v>1251.8594475535383</v>
      </c>
      <c r="F42" s="88">
        <f t="shared" si="0"/>
        <v>1953.7938349062779</v>
      </c>
      <c r="G42" s="71">
        <f t="shared" si="1"/>
        <v>246489.68902988394</v>
      </c>
    </row>
    <row r="43" spans="1:7" x14ac:dyDescent="0.25">
      <c r="A43" s="87">
        <f t="shared" si="2"/>
        <v>45931</v>
      </c>
      <c r="B43" s="78">
        <f t="shared" si="3"/>
        <v>29</v>
      </c>
      <c r="C43" s="71">
        <f t="shared" si="4"/>
        <v>246489.68902988394</v>
      </c>
      <c r="D43" s="88">
        <f t="shared" si="5"/>
        <v>698.387452251338</v>
      </c>
      <c r="E43" s="88">
        <f t="shared" si="6"/>
        <v>1255.40638265494</v>
      </c>
      <c r="F43" s="88">
        <f t="shared" si="0"/>
        <v>1953.7938349062779</v>
      </c>
      <c r="G43" s="71">
        <f t="shared" si="1"/>
        <v>245234.282647229</v>
      </c>
    </row>
    <row r="44" spans="1:7" x14ac:dyDescent="0.25">
      <c r="A44" s="87">
        <f t="shared" si="2"/>
        <v>45962</v>
      </c>
      <c r="B44" s="78">
        <f t="shared" si="3"/>
        <v>30</v>
      </c>
      <c r="C44" s="71">
        <f t="shared" si="4"/>
        <v>245234.282647229</v>
      </c>
      <c r="D44" s="88">
        <f t="shared" si="5"/>
        <v>694.83046750048243</v>
      </c>
      <c r="E44" s="88">
        <f t="shared" si="6"/>
        <v>1258.9633674057957</v>
      </c>
      <c r="F44" s="88">
        <f t="shared" si="0"/>
        <v>1953.7938349062781</v>
      </c>
      <c r="G44" s="71">
        <f t="shared" si="1"/>
        <v>243975.31927982322</v>
      </c>
    </row>
    <row r="45" spans="1:7" x14ac:dyDescent="0.25">
      <c r="A45" s="87">
        <f t="shared" si="2"/>
        <v>45992</v>
      </c>
      <c r="B45" s="78">
        <f t="shared" si="3"/>
        <v>31</v>
      </c>
      <c r="C45" s="71">
        <f t="shared" si="4"/>
        <v>243975.31927982322</v>
      </c>
      <c r="D45" s="88">
        <f t="shared" si="5"/>
        <v>691.26340462616599</v>
      </c>
      <c r="E45" s="88">
        <f t="shared" si="6"/>
        <v>1262.5304302801121</v>
      </c>
      <c r="F45" s="88">
        <f t="shared" si="0"/>
        <v>1953.7938349062781</v>
      </c>
      <c r="G45" s="71">
        <f t="shared" si="1"/>
        <v>242712.78884954311</v>
      </c>
    </row>
    <row r="46" spans="1:7" x14ac:dyDescent="0.25">
      <c r="A46" s="87">
        <f t="shared" si="2"/>
        <v>46023</v>
      </c>
      <c r="B46" s="78">
        <f t="shared" si="3"/>
        <v>32</v>
      </c>
      <c r="C46" s="71">
        <f t="shared" si="4"/>
        <v>242712.78884954311</v>
      </c>
      <c r="D46" s="88">
        <f t="shared" si="5"/>
        <v>687.68623507370557</v>
      </c>
      <c r="E46" s="88">
        <f t="shared" si="6"/>
        <v>1266.1075998325723</v>
      </c>
      <c r="F46" s="88">
        <f t="shared" si="0"/>
        <v>1953.7938349062779</v>
      </c>
      <c r="G46" s="71">
        <f t="shared" si="1"/>
        <v>241446.68124971053</v>
      </c>
    </row>
    <row r="47" spans="1:7" x14ac:dyDescent="0.25">
      <c r="A47" s="87">
        <f t="shared" si="2"/>
        <v>46054</v>
      </c>
      <c r="B47" s="78">
        <f t="shared" si="3"/>
        <v>33</v>
      </c>
      <c r="C47" s="71">
        <f t="shared" si="4"/>
        <v>241446.68124971053</v>
      </c>
      <c r="D47" s="88">
        <f t="shared" si="5"/>
        <v>684.09893020751338</v>
      </c>
      <c r="E47" s="88">
        <f t="shared" si="6"/>
        <v>1269.6949046987647</v>
      </c>
      <c r="F47" s="88">
        <f t="shared" si="0"/>
        <v>1953.7938349062781</v>
      </c>
      <c r="G47" s="71">
        <f t="shared" si="1"/>
        <v>240176.98634501177</v>
      </c>
    </row>
    <row r="48" spans="1:7" x14ac:dyDescent="0.25">
      <c r="A48" s="87">
        <f t="shared" si="2"/>
        <v>46082</v>
      </c>
      <c r="B48" s="78">
        <f t="shared" si="3"/>
        <v>34</v>
      </c>
      <c r="C48" s="71">
        <f t="shared" si="4"/>
        <v>240176.98634501177</v>
      </c>
      <c r="D48" s="88">
        <f t="shared" si="5"/>
        <v>680.50146131086694</v>
      </c>
      <c r="E48" s="88">
        <f t="shared" si="6"/>
        <v>1273.2923735954112</v>
      </c>
      <c r="F48" s="88">
        <f t="shared" si="0"/>
        <v>1953.7938349062781</v>
      </c>
      <c r="G48" s="71">
        <f t="shared" si="1"/>
        <v>238903.69397141636</v>
      </c>
    </row>
    <row r="49" spans="1:7" x14ac:dyDescent="0.25">
      <c r="A49" s="87">
        <f t="shared" si="2"/>
        <v>46113</v>
      </c>
      <c r="B49" s="78">
        <f t="shared" si="3"/>
        <v>35</v>
      </c>
      <c r="C49" s="71">
        <f t="shared" si="4"/>
        <v>238903.69397141636</v>
      </c>
      <c r="D49" s="88">
        <f t="shared" si="5"/>
        <v>676.89379958567986</v>
      </c>
      <c r="E49" s="88">
        <f t="shared" si="6"/>
        <v>1276.9000353205981</v>
      </c>
      <c r="F49" s="88">
        <f t="shared" si="0"/>
        <v>1953.7938349062779</v>
      </c>
      <c r="G49" s="71">
        <f t="shared" si="1"/>
        <v>237626.79393609575</v>
      </c>
    </row>
    <row r="50" spans="1:7" x14ac:dyDescent="0.25">
      <c r="A50" s="87">
        <f t="shared" si="2"/>
        <v>46143</v>
      </c>
      <c r="B50" s="78">
        <f t="shared" si="3"/>
        <v>36</v>
      </c>
      <c r="C50" s="71">
        <f t="shared" si="4"/>
        <v>237626.79393609575</v>
      </c>
      <c r="D50" s="88">
        <f t="shared" si="5"/>
        <v>673.27591615227152</v>
      </c>
      <c r="E50" s="88">
        <f t="shared" si="6"/>
        <v>1280.5179187540066</v>
      </c>
      <c r="F50" s="88">
        <f t="shared" si="0"/>
        <v>1953.7938349062781</v>
      </c>
      <c r="G50" s="71">
        <f t="shared" si="1"/>
        <v>236346.27601734173</v>
      </c>
    </row>
    <row r="51" spans="1:7" x14ac:dyDescent="0.25">
      <c r="A51" s="87">
        <f t="shared" si="2"/>
        <v>46174</v>
      </c>
      <c r="B51" s="78">
        <f t="shared" si="3"/>
        <v>37</v>
      </c>
      <c r="C51" s="71">
        <f t="shared" si="4"/>
        <v>236346.27601734173</v>
      </c>
      <c r="D51" s="88">
        <f t="shared" si="5"/>
        <v>669.64778204913512</v>
      </c>
      <c r="E51" s="88">
        <f t="shared" si="6"/>
        <v>1284.1460528571429</v>
      </c>
      <c r="F51" s="88">
        <f t="shared" si="0"/>
        <v>1953.7938349062779</v>
      </c>
      <c r="G51" s="71">
        <f t="shared" si="1"/>
        <v>235062.1299644846</v>
      </c>
    </row>
    <row r="52" spans="1:7" x14ac:dyDescent="0.25">
      <c r="A52" s="87">
        <f t="shared" si="2"/>
        <v>46204</v>
      </c>
      <c r="B52" s="78">
        <f t="shared" si="3"/>
        <v>38</v>
      </c>
      <c r="C52" s="71">
        <f t="shared" si="4"/>
        <v>235062.1299644846</v>
      </c>
      <c r="D52" s="88">
        <f t="shared" si="5"/>
        <v>666.00936823270661</v>
      </c>
      <c r="E52" s="88">
        <f t="shared" si="6"/>
        <v>1287.7844666735716</v>
      </c>
      <c r="F52" s="88">
        <f t="shared" si="0"/>
        <v>1953.7938349062783</v>
      </c>
      <c r="G52" s="71">
        <f t="shared" si="1"/>
        <v>233774.34549781104</v>
      </c>
    </row>
    <row r="53" spans="1:7" x14ac:dyDescent="0.25">
      <c r="A53" s="87">
        <f t="shared" si="2"/>
        <v>46235</v>
      </c>
      <c r="B53" s="78">
        <f t="shared" si="3"/>
        <v>39</v>
      </c>
      <c r="C53" s="71">
        <f t="shared" si="4"/>
        <v>233774.34549781104</v>
      </c>
      <c r="D53" s="88">
        <f t="shared" si="5"/>
        <v>662.36064557713144</v>
      </c>
      <c r="E53" s="88">
        <f t="shared" si="6"/>
        <v>1291.4331893291467</v>
      </c>
      <c r="F53" s="88">
        <f t="shared" si="0"/>
        <v>1953.7938349062781</v>
      </c>
      <c r="G53" s="71">
        <f t="shared" si="1"/>
        <v>232482.9123084819</v>
      </c>
    </row>
    <row r="54" spans="1:7" x14ac:dyDescent="0.25">
      <c r="A54" s="87">
        <f t="shared" si="2"/>
        <v>46266</v>
      </c>
      <c r="B54" s="78">
        <f t="shared" si="3"/>
        <v>40</v>
      </c>
      <c r="C54" s="71">
        <f t="shared" si="4"/>
        <v>232482.9123084819</v>
      </c>
      <c r="D54" s="88">
        <f t="shared" si="5"/>
        <v>658.70158487403216</v>
      </c>
      <c r="E54" s="88">
        <f t="shared" si="6"/>
        <v>1295.0922500322458</v>
      </c>
      <c r="F54" s="88">
        <f t="shared" si="0"/>
        <v>1953.7938349062779</v>
      </c>
      <c r="G54" s="71">
        <f t="shared" si="1"/>
        <v>231187.82005844967</v>
      </c>
    </row>
    <row r="55" spans="1:7" x14ac:dyDescent="0.25">
      <c r="A55" s="87">
        <f t="shared" si="2"/>
        <v>46296</v>
      </c>
      <c r="B55" s="78">
        <f t="shared" si="3"/>
        <v>41</v>
      </c>
      <c r="C55" s="71">
        <f t="shared" si="4"/>
        <v>231187.82005844967</v>
      </c>
      <c r="D55" s="88">
        <f t="shared" si="5"/>
        <v>655.03215683227415</v>
      </c>
      <c r="E55" s="88">
        <f t="shared" si="6"/>
        <v>1298.7616780740041</v>
      </c>
      <c r="F55" s="88">
        <f t="shared" si="0"/>
        <v>1953.7938349062783</v>
      </c>
      <c r="G55" s="71">
        <f t="shared" si="1"/>
        <v>229889.05838037567</v>
      </c>
    </row>
    <row r="56" spans="1:7" x14ac:dyDescent="0.25">
      <c r="A56" s="87">
        <f t="shared" si="2"/>
        <v>46327</v>
      </c>
      <c r="B56" s="78">
        <f t="shared" si="3"/>
        <v>42</v>
      </c>
      <c r="C56" s="71">
        <f t="shared" si="4"/>
        <v>229889.05838037567</v>
      </c>
      <c r="D56" s="88">
        <f t="shared" si="5"/>
        <v>651.35233207773126</v>
      </c>
      <c r="E56" s="88">
        <f t="shared" si="6"/>
        <v>1302.4415028285471</v>
      </c>
      <c r="F56" s="88">
        <f t="shared" si="0"/>
        <v>1953.7938349062783</v>
      </c>
      <c r="G56" s="71">
        <f t="shared" si="1"/>
        <v>228586.61687754712</v>
      </c>
    </row>
    <row r="57" spans="1:7" x14ac:dyDescent="0.25">
      <c r="A57" s="87">
        <f t="shared" si="2"/>
        <v>46357</v>
      </c>
      <c r="B57" s="78">
        <f t="shared" si="3"/>
        <v>43</v>
      </c>
      <c r="C57" s="71">
        <f t="shared" si="4"/>
        <v>228586.61687754712</v>
      </c>
      <c r="D57" s="88">
        <f t="shared" si="5"/>
        <v>647.66208115305028</v>
      </c>
      <c r="E57" s="88">
        <f t="shared" si="6"/>
        <v>1306.1317537532279</v>
      </c>
      <c r="F57" s="88">
        <f t="shared" si="0"/>
        <v>1953.7938349062783</v>
      </c>
      <c r="G57" s="71">
        <f t="shared" si="1"/>
        <v>227280.48512379389</v>
      </c>
    </row>
    <row r="58" spans="1:7" x14ac:dyDescent="0.25">
      <c r="A58" s="87">
        <f t="shared" si="2"/>
        <v>46388</v>
      </c>
      <c r="B58" s="78">
        <f t="shared" si="3"/>
        <v>44</v>
      </c>
      <c r="C58" s="71">
        <f t="shared" si="4"/>
        <v>227280.48512379389</v>
      </c>
      <c r="D58" s="88">
        <f t="shared" si="5"/>
        <v>643.96137451741617</v>
      </c>
      <c r="E58" s="88">
        <f t="shared" si="6"/>
        <v>1309.832460388862</v>
      </c>
      <c r="F58" s="88">
        <f t="shared" si="0"/>
        <v>1953.7938349062783</v>
      </c>
      <c r="G58" s="71">
        <f t="shared" si="1"/>
        <v>225970.65266340502</v>
      </c>
    </row>
    <row r="59" spans="1:7" x14ac:dyDescent="0.25">
      <c r="A59" s="87">
        <f t="shared" si="2"/>
        <v>46419</v>
      </c>
      <c r="B59" s="78">
        <f t="shared" si="3"/>
        <v>45</v>
      </c>
      <c r="C59" s="71">
        <f t="shared" si="4"/>
        <v>225970.65266340502</v>
      </c>
      <c r="D59" s="88">
        <f t="shared" si="5"/>
        <v>640.25018254631436</v>
      </c>
      <c r="E59" s="88">
        <f t="shared" si="6"/>
        <v>1313.5436523599637</v>
      </c>
      <c r="F59" s="88">
        <f t="shared" si="0"/>
        <v>1953.7938349062781</v>
      </c>
      <c r="G59" s="71">
        <f t="shared" si="1"/>
        <v>224657.10901104508</v>
      </c>
    </row>
    <row r="60" spans="1:7" x14ac:dyDescent="0.25">
      <c r="A60" s="87">
        <f t="shared" si="2"/>
        <v>46447</v>
      </c>
      <c r="B60" s="78">
        <f t="shared" si="3"/>
        <v>46</v>
      </c>
      <c r="C60" s="71">
        <f t="shared" si="4"/>
        <v>224657.10901104508</v>
      </c>
      <c r="D60" s="88">
        <f t="shared" si="5"/>
        <v>636.52847553129448</v>
      </c>
      <c r="E60" s="88">
        <f t="shared" si="6"/>
        <v>1317.2653593749837</v>
      </c>
      <c r="F60" s="88">
        <f t="shared" si="0"/>
        <v>1953.7938349062783</v>
      </c>
      <c r="G60" s="71">
        <f t="shared" si="1"/>
        <v>223339.84365167009</v>
      </c>
    </row>
    <row r="61" spans="1:7" x14ac:dyDescent="0.25">
      <c r="A61" s="87">
        <f t="shared" si="2"/>
        <v>46478</v>
      </c>
      <c r="B61" s="78">
        <f t="shared" si="3"/>
        <v>47</v>
      </c>
      <c r="C61" s="71">
        <f t="shared" si="4"/>
        <v>223339.84365167009</v>
      </c>
      <c r="D61" s="88">
        <f t="shared" si="5"/>
        <v>632.79622367973195</v>
      </c>
      <c r="E61" s="88">
        <f t="shared" si="6"/>
        <v>1320.997611226546</v>
      </c>
      <c r="F61" s="88">
        <f t="shared" si="0"/>
        <v>1953.7938349062779</v>
      </c>
      <c r="G61" s="71">
        <f t="shared" si="1"/>
        <v>222018.84604044355</v>
      </c>
    </row>
    <row r="62" spans="1:7" x14ac:dyDescent="0.25">
      <c r="A62" s="87">
        <f t="shared" si="2"/>
        <v>46508</v>
      </c>
      <c r="B62" s="78">
        <f t="shared" si="3"/>
        <v>48</v>
      </c>
      <c r="C62" s="71">
        <f t="shared" si="4"/>
        <v>222018.84604044355</v>
      </c>
      <c r="D62" s="88">
        <f t="shared" si="5"/>
        <v>629.05339711459021</v>
      </c>
      <c r="E62" s="88">
        <f t="shared" si="6"/>
        <v>1324.740437791688</v>
      </c>
      <c r="F62" s="88">
        <f t="shared" si="0"/>
        <v>1953.7938349062783</v>
      </c>
      <c r="G62" s="71">
        <f t="shared" si="1"/>
        <v>220694.10560265186</v>
      </c>
    </row>
    <row r="63" spans="1:7" x14ac:dyDescent="0.25">
      <c r="A63" s="87">
        <f t="shared" si="2"/>
        <v>46539</v>
      </c>
      <c r="B63" s="78">
        <f t="shared" si="3"/>
        <v>49</v>
      </c>
      <c r="C63" s="71">
        <f t="shared" si="4"/>
        <v>220694.10560265186</v>
      </c>
      <c r="D63" s="88">
        <f t="shared" si="5"/>
        <v>625.29996587418032</v>
      </c>
      <c r="E63" s="88">
        <f t="shared" si="6"/>
        <v>1328.4938690320978</v>
      </c>
      <c r="F63" s="88">
        <f t="shared" si="0"/>
        <v>1953.7938349062781</v>
      </c>
      <c r="G63" s="71">
        <f t="shared" si="1"/>
        <v>219365.61173361976</v>
      </c>
    </row>
    <row r="64" spans="1:7" x14ac:dyDescent="0.25">
      <c r="A64" s="87">
        <f t="shared" si="2"/>
        <v>46569</v>
      </c>
      <c r="B64" s="78">
        <f t="shared" si="3"/>
        <v>50</v>
      </c>
      <c r="C64" s="71">
        <f t="shared" si="4"/>
        <v>219365.61173361976</v>
      </c>
      <c r="D64" s="88">
        <f t="shared" si="5"/>
        <v>621.53589991192268</v>
      </c>
      <c r="E64" s="88">
        <f t="shared" si="6"/>
        <v>1332.2579349943555</v>
      </c>
      <c r="F64" s="88">
        <f t="shared" si="0"/>
        <v>1953.7938349062783</v>
      </c>
      <c r="G64" s="71">
        <f t="shared" si="1"/>
        <v>218033.35379862541</v>
      </c>
    </row>
    <row r="65" spans="1:7" x14ac:dyDescent="0.25">
      <c r="A65" s="87">
        <f t="shared" si="2"/>
        <v>46600</v>
      </c>
      <c r="B65" s="78">
        <f t="shared" si="3"/>
        <v>51</v>
      </c>
      <c r="C65" s="71">
        <f t="shared" si="4"/>
        <v>218033.35379862541</v>
      </c>
      <c r="D65" s="88">
        <f t="shared" si="5"/>
        <v>617.76116909610539</v>
      </c>
      <c r="E65" s="88">
        <f t="shared" si="6"/>
        <v>1336.0326658101726</v>
      </c>
      <c r="F65" s="88">
        <f t="shared" si="0"/>
        <v>1953.7938349062779</v>
      </c>
      <c r="G65" s="71">
        <f t="shared" si="1"/>
        <v>216697.32113281524</v>
      </c>
    </row>
    <row r="66" spans="1:7" x14ac:dyDescent="0.25">
      <c r="A66" s="87">
        <f t="shared" si="2"/>
        <v>46631</v>
      </c>
      <c r="B66" s="78">
        <f t="shared" si="3"/>
        <v>52</v>
      </c>
      <c r="C66" s="71">
        <f t="shared" si="4"/>
        <v>216697.32113281524</v>
      </c>
      <c r="D66" s="88">
        <f t="shared" si="5"/>
        <v>613.97574320964327</v>
      </c>
      <c r="E66" s="88">
        <f t="shared" si="6"/>
        <v>1339.8180916966348</v>
      </c>
      <c r="F66" s="88">
        <f t="shared" si="0"/>
        <v>1953.7938349062781</v>
      </c>
      <c r="G66" s="71">
        <f t="shared" si="1"/>
        <v>215357.50304111862</v>
      </c>
    </row>
    <row r="67" spans="1:7" x14ac:dyDescent="0.25">
      <c r="A67" s="87">
        <f t="shared" si="2"/>
        <v>46661</v>
      </c>
      <c r="B67" s="78">
        <f t="shared" si="3"/>
        <v>53</v>
      </c>
      <c r="C67" s="71">
        <f t="shared" si="4"/>
        <v>215357.50304111862</v>
      </c>
      <c r="D67" s="88">
        <f t="shared" si="5"/>
        <v>610.17959194983609</v>
      </c>
      <c r="E67" s="88">
        <f t="shared" si="6"/>
        <v>1343.614242956442</v>
      </c>
      <c r="F67" s="88">
        <f t="shared" si="0"/>
        <v>1953.7938349062781</v>
      </c>
      <c r="G67" s="71">
        <f t="shared" si="1"/>
        <v>214013.88879816217</v>
      </c>
    </row>
    <row r="68" spans="1:7" x14ac:dyDescent="0.25">
      <c r="A68" s="87">
        <f t="shared" si="2"/>
        <v>46692</v>
      </c>
      <c r="B68" s="78">
        <f t="shared" si="3"/>
        <v>54</v>
      </c>
      <c r="C68" s="71">
        <f t="shared" si="4"/>
        <v>214013.88879816217</v>
      </c>
      <c r="D68" s="88">
        <f t="shared" si="5"/>
        <v>606.3726849281262</v>
      </c>
      <c r="E68" s="88">
        <f t="shared" si="6"/>
        <v>1347.421149978152</v>
      </c>
      <c r="F68" s="88">
        <f t="shared" si="0"/>
        <v>1953.7938349062783</v>
      </c>
      <c r="G68" s="71">
        <f t="shared" si="1"/>
        <v>212666.46764818401</v>
      </c>
    </row>
    <row r="69" spans="1:7" x14ac:dyDescent="0.25">
      <c r="A69" s="87">
        <f t="shared" si="2"/>
        <v>46722</v>
      </c>
      <c r="B69" s="78">
        <f t="shared" si="3"/>
        <v>55</v>
      </c>
      <c r="C69" s="71">
        <f t="shared" si="4"/>
        <v>212666.46764818401</v>
      </c>
      <c r="D69" s="88">
        <f t="shared" si="5"/>
        <v>602.55499166985476</v>
      </c>
      <c r="E69" s="88">
        <f t="shared" si="6"/>
        <v>1351.2388432364232</v>
      </c>
      <c r="F69" s="88">
        <f t="shared" si="0"/>
        <v>1953.7938349062779</v>
      </c>
      <c r="G69" s="71">
        <f t="shared" si="1"/>
        <v>211315.2288049476</v>
      </c>
    </row>
    <row r="70" spans="1:7" x14ac:dyDescent="0.25">
      <c r="A70" s="87">
        <f t="shared" si="2"/>
        <v>46753</v>
      </c>
      <c r="B70" s="78">
        <f t="shared" si="3"/>
        <v>56</v>
      </c>
      <c r="C70" s="71">
        <f t="shared" si="4"/>
        <v>211315.2288049476</v>
      </c>
      <c r="D70" s="88">
        <f t="shared" si="5"/>
        <v>598.72648161401821</v>
      </c>
      <c r="E70" s="88">
        <f t="shared" si="6"/>
        <v>1355.0673532922599</v>
      </c>
      <c r="F70" s="88">
        <f t="shared" si="0"/>
        <v>1953.7938349062781</v>
      </c>
      <c r="G70" s="71">
        <f t="shared" si="1"/>
        <v>209960.16145165535</v>
      </c>
    </row>
    <row r="71" spans="1:7" x14ac:dyDescent="0.25">
      <c r="A71" s="87">
        <f t="shared" si="2"/>
        <v>46784</v>
      </c>
      <c r="B71" s="78">
        <f t="shared" si="3"/>
        <v>57</v>
      </c>
      <c r="C71" s="71">
        <f t="shared" si="4"/>
        <v>209960.16145165535</v>
      </c>
      <c r="D71" s="88">
        <f t="shared" si="5"/>
        <v>594.88712411302345</v>
      </c>
      <c r="E71" s="88">
        <f t="shared" si="6"/>
        <v>1358.9067107932547</v>
      </c>
      <c r="F71" s="88">
        <f t="shared" si="0"/>
        <v>1953.7938349062781</v>
      </c>
      <c r="G71" s="71">
        <f t="shared" si="1"/>
        <v>208601.25474086209</v>
      </c>
    </row>
    <row r="72" spans="1:7" x14ac:dyDescent="0.25">
      <c r="A72" s="87">
        <f t="shared" si="2"/>
        <v>46813</v>
      </c>
      <c r="B72" s="78">
        <f t="shared" si="3"/>
        <v>58</v>
      </c>
      <c r="C72" s="71">
        <f t="shared" si="4"/>
        <v>208601.25474086209</v>
      </c>
      <c r="D72" s="88">
        <f t="shared" si="5"/>
        <v>591.03688843244265</v>
      </c>
      <c r="E72" s="88">
        <f t="shared" si="6"/>
        <v>1362.7569464738356</v>
      </c>
      <c r="F72" s="88">
        <f t="shared" si="0"/>
        <v>1953.7938349062783</v>
      </c>
      <c r="G72" s="71">
        <f t="shared" si="1"/>
        <v>207238.49779438824</v>
      </c>
    </row>
    <row r="73" spans="1:7" x14ac:dyDescent="0.25">
      <c r="A73" s="87">
        <f t="shared" si="2"/>
        <v>46844</v>
      </c>
      <c r="B73" s="78">
        <f t="shared" si="3"/>
        <v>59</v>
      </c>
      <c r="C73" s="71">
        <f t="shared" si="4"/>
        <v>207238.49779438824</v>
      </c>
      <c r="D73" s="88">
        <f t="shared" si="5"/>
        <v>587.17574375076674</v>
      </c>
      <c r="E73" s="88">
        <f t="shared" si="6"/>
        <v>1366.6180911555114</v>
      </c>
      <c r="F73" s="88">
        <f t="shared" si="0"/>
        <v>1953.7938349062781</v>
      </c>
      <c r="G73" s="71">
        <f t="shared" si="1"/>
        <v>205871.87970323273</v>
      </c>
    </row>
    <row r="74" spans="1:7" x14ac:dyDescent="0.25">
      <c r="A74" s="87">
        <f t="shared" si="2"/>
        <v>46874</v>
      </c>
      <c r="B74" s="78">
        <f t="shared" si="3"/>
        <v>60</v>
      </c>
      <c r="C74" s="71">
        <f t="shared" si="4"/>
        <v>205871.87970323273</v>
      </c>
      <c r="D74" s="88">
        <f t="shared" si="5"/>
        <v>583.30365915915945</v>
      </c>
      <c r="E74" s="88">
        <f t="shared" si="6"/>
        <v>1370.4901757471187</v>
      </c>
      <c r="F74" s="88">
        <f t="shared" si="0"/>
        <v>1953.7938349062781</v>
      </c>
      <c r="G74" s="71">
        <f t="shared" si="1"/>
        <v>204501.38952748562</v>
      </c>
    </row>
    <row r="75" spans="1:7" x14ac:dyDescent="0.25">
      <c r="A75" s="87">
        <f t="shared" si="2"/>
        <v>46905</v>
      </c>
      <c r="B75" s="78">
        <f t="shared" si="3"/>
        <v>61</v>
      </c>
      <c r="C75" s="71">
        <f t="shared" si="4"/>
        <v>204501.38952748562</v>
      </c>
      <c r="D75" s="88">
        <f t="shared" si="5"/>
        <v>579.42060366120927</v>
      </c>
      <c r="E75" s="88">
        <f t="shared" si="6"/>
        <v>1374.3732312450688</v>
      </c>
      <c r="F75" s="88">
        <f t="shared" si="0"/>
        <v>1953.7938349062781</v>
      </c>
      <c r="G75" s="71">
        <f t="shared" si="1"/>
        <v>203127.01629624056</v>
      </c>
    </row>
    <row r="76" spans="1:7" x14ac:dyDescent="0.25">
      <c r="A76" s="87">
        <f t="shared" si="2"/>
        <v>46935</v>
      </c>
      <c r="B76" s="78">
        <f t="shared" si="3"/>
        <v>62</v>
      </c>
      <c r="C76" s="71">
        <f t="shared" si="4"/>
        <v>203127.01629624056</v>
      </c>
      <c r="D76" s="88">
        <f t="shared" si="5"/>
        <v>575.52654617268161</v>
      </c>
      <c r="E76" s="88">
        <f t="shared" si="6"/>
        <v>1378.2672887335966</v>
      </c>
      <c r="F76" s="88">
        <f t="shared" si="0"/>
        <v>1953.7938349062783</v>
      </c>
      <c r="G76" s="71">
        <f t="shared" si="1"/>
        <v>201748.74900750697</v>
      </c>
    </row>
    <row r="77" spans="1:7" x14ac:dyDescent="0.25">
      <c r="A77" s="87">
        <f t="shared" si="2"/>
        <v>46966</v>
      </c>
      <c r="B77" s="78">
        <f t="shared" si="3"/>
        <v>63</v>
      </c>
      <c r="C77" s="71">
        <f t="shared" si="4"/>
        <v>201748.74900750697</v>
      </c>
      <c r="D77" s="88">
        <f t="shared" si="5"/>
        <v>571.6214555212697</v>
      </c>
      <c r="E77" s="88">
        <f t="shared" si="6"/>
        <v>1382.1723793850083</v>
      </c>
      <c r="F77" s="88">
        <f t="shared" si="0"/>
        <v>1953.7938349062779</v>
      </c>
      <c r="G77" s="71">
        <f t="shared" si="1"/>
        <v>200366.57662812195</v>
      </c>
    </row>
    <row r="78" spans="1:7" x14ac:dyDescent="0.25">
      <c r="A78" s="87">
        <f t="shared" si="2"/>
        <v>46997</v>
      </c>
      <c r="B78" s="78">
        <f t="shared" si="3"/>
        <v>64</v>
      </c>
      <c r="C78" s="71">
        <f t="shared" si="4"/>
        <v>200366.57662812195</v>
      </c>
      <c r="D78" s="88">
        <f t="shared" si="5"/>
        <v>567.70530044634552</v>
      </c>
      <c r="E78" s="88">
        <f t="shared" si="6"/>
        <v>1386.0885344599324</v>
      </c>
      <c r="F78" s="88">
        <f t="shared" si="0"/>
        <v>1953.7938349062779</v>
      </c>
      <c r="G78" s="71">
        <f t="shared" si="1"/>
        <v>198980.48809366202</v>
      </c>
    </row>
    <row r="79" spans="1:7" x14ac:dyDescent="0.25">
      <c r="A79" s="87">
        <f t="shared" si="2"/>
        <v>47027</v>
      </c>
      <c r="B79" s="78">
        <f t="shared" si="3"/>
        <v>65</v>
      </c>
      <c r="C79" s="71">
        <f t="shared" si="4"/>
        <v>198980.48809366202</v>
      </c>
      <c r="D79" s="88">
        <f t="shared" si="5"/>
        <v>563.778049598709</v>
      </c>
      <c r="E79" s="88">
        <f t="shared" si="6"/>
        <v>1390.0157853075691</v>
      </c>
      <c r="F79" s="88">
        <f t="shared" si="0"/>
        <v>1953.7938349062781</v>
      </c>
      <c r="G79" s="71">
        <f t="shared" si="1"/>
        <v>197590.47230835445</v>
      </c>
    </row>
    <row r="80" spans="1:7" x14ac:dyDescent="0.25">
      <c r="A80" s="87">
        <f t="shared" si="2"/>
        <v>47058</v>
      </c>
      <c r="B80" s="78">
        <f t="shared" si="3"/>
        <v>66</v>
      </c>
      <c r="C80" s="71">
        <f t="shared" si="4"/>
        <v>197590.47230835445</v>
      </c>
      <c r="D80" s="88">
        <f t="shared" si="5"/>
        <v>559.83967154033758</v>
      </c>
      <c r="E80" s="88">
        <f t="shared" si="6"/>
        <v>1393.9541633659403</v>
      </c>
      <c r="F80" s="88">
        <f t="shared" ref="F80:F143" si="7">IF(B80="","",SUM(D80:E80))</f>
        <v>1953.7938349062779</v>
      </c>
      <c r="G80" s="71">
        <f t="shared" ref="G80:G143" si="8">IF(B80="","",SUM(C80)-SUM(E80))</f>
        <v>196196.51814498851</v>
      </c>
    </row>
    <row r="81" spans="1:7" x14ac:dyDescent="0.25">
      <c r="A81" s="87">
        <f t="shared" ref="A81:A144" si="9">IF(B81="","",EDATE(A80,1))</f>
        <v>47088</v>
      </c>
      <c r="B81" s="78">
        <f t="shared" ref="B81:B144" si="10">IF(B80="","",IF(SUM(B80)+1&lt;=$E$7,SUM(B80)+1,""))</f>
        <v>67</v>
      </c>
      <c r="C81" s="71">
        <f t="shared" ref="C81:C144" si="11">IF(B81="","",G80)</f>
        <v>196196.51814498851</v>
      </c>
      <c r="D81" s="88">
        <f t="shared" ref="D81:D144" si="12">IF(B81="","",IPMT($E$11/12,B81,$E$7,-$E$8,$E$9,0))</f>
        <v>555.89013474413412</v>
      </c>
      <c r="E81" s="88">
        <f t="shared" ref="E81:E144" si="13">IF(B81="","",PPMT($E$11/12,B81,$E$7,-$E$8,$E$9,0))</f>
        <v>1397.9037001621439</v>
      </c>
      <c r="F81" s="88">
        <f t="shared" si="7"/>
        <v>1953.7938349062779</v>
      </c>
      <c r="G81" s="71">
        <f t="shared" si="8"/>
        <v>194798.61444482638</v>
      </c>
    </row>
    <row r="82" spans="1:7" x14ac:dyDescent="0.25">
      <c r="A82" s="87">
        <f t="shared" si="9"/>
        <v>47119</v>
      </c>
      <c r="B82" s="78">
        <f t="shared" si="10"/>
        <v>68</v>
      </c>
      <c r="C82" s="71">
        <f t="shared" si="11"/>
        <v>194798.61444482638</v>
      </c>
      <c r="D82" s="88">
        <f t="shared" si="12"/>
        <v>551.92940759367468</v>
      </c>
      <c r="E82" s="88">
        <f t="shared" si="13"/>
        <v>1401.8644273126033</v>
      </c>
      <c r="F82" s="88">
        <f t="shared" si="7"/>
        <v>1953.7938349062779</v>
      </c>
      <c r="G82" s="71">
        <f t="shared" si="8"/>
        <v>193396.75001751378</v>
      </c>
    </row>
    <row r="83" spans="1:7" x14ac:dyDescent="0.25">
      <c r="A83" s="87">
        <f t="shared" si="9"/>
        <v>47150</v>
      </c>
      <c r="B83" s="78">
        <f t="shared" si="10"/>
        <v>69</v>
      </c>
      <c r="C83" s="71">
        <f t="shared" si="11"/>
        <v>193396.75001751378</v>
      </c>
      <c r="D83" s="88">
        <f t="shared" si="12"/>
        <v>547.95745838295568</v>
      </c>
      <c r="E83" s="88">
        <f t="shared" si="13"/>
        <v>1405.8363765233225</v>
      </c>
      <c r="F83" s="88">
        <f t="shared" si="7"/>
        <v>1953.7938349062783</v>
      </c>
      <c r="G83" s="71">
        <f t="shared" si="8"/>
        <v>191990.91364099045</v>
      </c>
    </row>
    <row r="84" spans="1:7" x14ac:dyDescent="0.25">
      <c r="A84" s="87">
        <f t="shared" si="9"/>
        <v>47178</v>
      </c>
      <c r="B84" s="78">
        <f t="shared" si="10"/>
        <v>70</v>
      </c>
      <c r="C84" s="71">
        <f t="shared" si="11"/>
        <v>191990.91364099045</v>
      </c>
      <c r="D84" s="88">
        <f t="shared" si="12"/>
        <v>543.97425531613953</v>
      </c>
      <c r="E84" s="88">
        <f t="shared" si="13"/>
        <v>1409.8195795901386</v>
      </c>
      <c r="F84" s="88">
        <f t="shared" si="7"/>
        <v>1953.7938349062781</v>
      </c>
      <c r="G84" s="71">
        <f t="shared" si="8"/>
        <v>190581.0940614003</v>
      </c>
    </row>
    <row r="85" spans="1:7" x14ac:dyDescent="0.25">
      <c r="A85" s="87">
        <f t="shared" si="9"/>
        <v>47209</v>
      </c>
      <c r="B85" s="78">
        <f t="shared" si="10"/>
        <v>71</v>
      </c>
      <c r="C85" s="71">
        <f t="shared" si="11"/>
        <v>190581.0940614003</v>
      </c>
      <c r="D85" s="88">
        <f t="shared" si="12"/>
        <v>539.97976650730084</v>
      </c>
      <c r="E85" s="88">
        <f t="shared" si="13"/>
        <v>1413.8140683989773</v>
      </c>
      <c r="F85" s="88">
        <f t="shared" si="7"/>
        <v>1953.7938349062781</v>
      </c>
      <c r="G85" s="71">
        <f t="shared" si="8"/>
        <v>189167.27999300131</v>
      </c>
    </row>
    <row r="86" spans="1:7" x14ac:dyDescent="0.25">
      <c r="A86" s="87">
        <f t="shared" si="9"/>
        <v>47239</v>
      </c>
      <c r="B86" s="78">
        <f t="shared" si="10"/>
        <v>72</v>
      </c>
      <c r="C86" s="71">
        <f t="shared" si="11"/>
        <v>189167.27999300131</v>
      </c>
      <c r="D86" s="88">
        <f t="shared" si="12"/>
        <v>535.97395998017043</v>
      </c>
      <c r="E86" s="88">
        <f t="shared" si="13"/>
        <v>1417.8198749261076</v>
      </c>
      <c r="F86" s="88">
        <f t="shared" si="7"/>
        <v>1953.7938349062779</v>
      </c>
      <c r="G86" s="71">
        <f t="shared" si="8"/>
        <v>187749.46011807519</v>
      </c>
    </row>
    <row r="87" spans="1:7" x14ac:dyDescent="0.25">
      <c r="A87" s="87">
        <f t="shared" si="9"/>
        <v>47270</v>
      </c>
      <c r="B87" s="78">
        <f t="shared" si="10"/>
        <v>73</v>
      </c>
      <c r="C87" s="71">
        <f t="shared" si="11"/>
        <v>187749.46011807519</v>
      </c>
      <c r="D87" s="88">
        <f t="shared" si="12"/>
        <v>531.95680366787974</v>
      </c>
      <c r="E87" s="88">
        <f t="shared" si="13"/>
        <v>1421.8370312383984</v>
      </c>
      <c r="F87" s="88">
        <f t="shared" si="7"/>
        <v>1953.7938349062781</v>
      </c>
      <c r="G87" s="71">
        <f t="shared" si="8"/>
        <v>186327.6230868368</v>
      </c>
    </row>
    <row r="88" spans="1:7" x14ac:dyDescent="0.25">
      <c r="A88" s="87">
        <f t="shared" si="9"/>
        <v>47300</v>
      </c>
      <c r="B88" s="78">
        <f t="shared" si="10"/>
        <v>74</v>
      </c>
      <c r="C88" s="71">
        <f t="shared" si="11"/>
        <v>186327.6230868368</v>
      </c>
      <c r="D88" s="88">
        <f t="shared" si="12"/>
        <v>527.92826541270426</v>
      </c>
      <c r="E88" s="88">
        <f t="shared" si="13"/>
        <v>1425.8655694935737</v>
      </c>
      <c r="F88" s="88">
        <f t="shared" si="7"/>
        <v>1953.7938349062779</v>
      </c>
      <c r="G88" s="71">
        <f t="shared" si="8"/>
        <v>184901.75751734321</v>
      </c>
    </row>
    <row r="89" spans="1:7" x14ac:dyDescent="0.25">
      <c r="A89" s="87">
        <f t="shared" si="9"/>
        <v>47331</v>
      </c>
      <c r="B89" s="78">
        <f t="shared" si="10"/>
        <v>75</v>
      </c>
      <c r="C89" s="71">
        <f t="shared" si="11"/>
        <v>184901.75751734321</v>
      </c>
      <c r="D89" s="88">
        <f t="shared" si="12"/>
        <v>523.88831296580588</v>
      </c>
      <c r="E89" s="88">
        <f t="shared" si="13"/>
        <v>1429.9055219404722</v>
      </c>
      <c r="F89" s="88">
        <f t="shared" si="7"/>
        <v>1953.7938349062781</v>
      </c>
      <c r="G89" s="71">
        <f t="shared" si="8"/>
        <v>183471.85199540274</v>
      </c>
    </row>
    <row r="90" spans="1:7" x14ac:dyDescent="0.25">
      <c r="A90" s="87">
        <f t="shared" si="9"/>
        <v>47362</v>
      </c>
      <c r="B90" s="78">
        <f t="shared" si="10"/>
        <v>76</v>
      </c>
      <c r="C90" s="71">
        <f t="shared" si="11"/>
        <v>183471.85199540274</v>
      </c>
      <c r="D90" s="88">
        <f t="shared" si="12"/>
        <v>519.83691398697454</v>
      </c>
      <c r="E90" s="88">
        <f t="shared" si="13"/>
        <v>1433.9569209193037</v>
      </c>
      <c r="F90" s="88">
        <f t="shared" si="7"/>
        <v>1953.7938349062783</v>
      </c>
      <c r="G90" s="71">
        <f t="shared" si="8"/>
        <v>182037.89507448344</v>
      </c>
    </row>
    <row r="91" spans="1:7" x14ac:dyDescent="0.25">
      <c r="A91" s="87">
        <f t="shared" si="9"/>
        <v>47392</v>
      </c>
      <c r="B91" s="78">
        <f t="shared" si="10"/>
        <v>77</v>
      </c>
      <c r="C91" s="71">
        <f t="shared" si="11"/>
        <v>182037.89507448344</v>
      </c>
      <c r="D91" s="88">
        <f t="shared" si="12"/>
        <v>515.77403604436984</v>
      </c>
      <c r="E91" s="88">
        <f t="shared" si="13"/>
        <v>1438.0197988619084</v>
      </c>
      <c r="F91" s="88">
        <f t="shared" si="7"/>
        <v>1953.7938349062783</v>
      </c>
      <c r="G91" s="71">
        <f t="shared" si="8"/>
        <v>180599.87527562154</v>
      </c>
    </row>
    <row r="92" spans="1:7" x14ac:dyDescent="0.25">
      <c r="A92" s="87">
        <f t="shared" si="9"/>
        <v>47423</v>
      </c>
      <c r="B92" s="78">
        <f t="shared" si="10"/>
        <v>78</v>
      </c>
      <c r="C92" s="71">
        <f t="shared" si="11"/>
        <v>180599.87527562154</v>
      </c>
      <c r="D92" s="88">
        <f t="shared" si="12"/>
        <v>511.69964661426104</v>
      </c>
      <c r="E92" s="88">
        <f t="shared" si="13"/>
        <v>1442.094188292017</v>
      </c>
      <c r="F92" s="88">
        <f t="shared" si="7"/>
        <v>1953.7938349062779</v>
      </c>
      <c r="G92" s="71">
        <f t="shared" si="8"/>
        <v>179157.78108732952</v>
      </c>
    </row>
    <row r="93" spans="1:7" x14ac:dyDescent="0.25">
      <c r="A93" s="87">
        <f t="shared" si="9"/>
        <v>47453</v>
      </c>
      <c r="B93" s="78">
        <f t="shared" si="10"/>
        <v>79</v>
      </c>
      <c r="C93" s="71">
        <f t="shared" si="11"/>
        <v>179157.78108732952</v>
      </c>
      <c r="D93" s="88">
        <f t="shared" si="12"/>
        <v>507.61371308076701</v>
      </c>
      <c r="E93" s="88">
        <f t="shared" si="13"/>
        <v>1446.1801218255112</v>
      </c>
      <c r="F93" s="88">
        <f t="shared" si="7"/>
        <v>1953.7938349062781</v>
      </c>
      <c r="G93" s="71">
        <f t="shared" si="8"/>
        <v>177711.60096550401</v>
      </c>
    </row>
    <row r="94" spans="1:7" x14ac:dyDescent="0.25">
      <c r="A94" s="87">
        <f>IF(B94="","",EDATE(A93,1))+14</f>
        <v>47498</v>
      </c>
      <c r="B94" s="78">
        <f t="shared" si="10"/>
        <v>80</v>
      </c>
      <c r="C94" s="71">
        <f t="shared" si="11"/>
        <v>177711.60096550401</v>
      </c>
      <c r="D94" s="88">
        <f>IF(B94="","",IPMT($E$11/12,B94,$E$7,-$E$8,$E$9,0))*15/31</f>
        <v>243.63687229141681</v>
      </c>
      <c r="E94" s="88">
        <f t="shared" si="13"/>
        <v>1450.2776321706833</v>
      </c>
      <c r="F94" s="88">
        <f t="shared" si="7"/>
        <v>1693.9145044621</v>
      </c>
      <c r="G94" s="71">
        <f t="shared" si="8"/>
        <v>176261.32333333333</v>
      </c>
    </row>
    <row r="95" spans="1:7" x14ac:dyDescent="0.25">
      <c r="A95" s="87" t="str">
        <f t="shared" si="9"/>
        <v/>
      </c>
      <c r="B95" s="78" t="str">
        <f t="shared" si="10"/>
        <v/>
      </c>
      <c r="C95" s="71" t="str">
        <f t="shared" si="11"/>
        <v/>
      </c>
      <c r="D95" s="88" t="str">
        <f t="shared" si="12"/>
        <v/>
      </c>
      <c r="E95" s="88" t="str">
        <f t="shared" si="13"/>
        <v/>
      </c>
      <c r="F95" s="88" t="str">
        <f t="shared" si="7"/>
        <v/>
      </c>
      <c r="G95" s="71" t="str">
        <f t="shared" si="8"/>
        <v/>
      </c>
    </row>
    <row r="96" spans="1:7" x14ac:dyDescent="0.25">
      <c r="A96" s="87" t="str">
        <f t="shared" si="9"/>
        <v/>
      </c>
      <c r="B96" s="78" t="str">
        <f t="shared" si="10"/>
        <v/>
      </c>
      <c r="C96" s="71" t="str">
        <f t="shared" si="11"/>
        <v/>
      </c>
      <c r="D96" s="88" t="str">
        <f t="shared" si="12"/>
        <v/>
      </c>
      <c r="E96" s="88" t="str">
        <f t="shared" si="13"/>
        <v/>
      </c>
      <c r="F96" s="88" t="str">
        <f t="shared" si="7"/>
        <v/>
      </c>
      <c r="G96" s="71" t="str">
        <f t="shared" si="8"/>
        <v/>
      </c>
    </row>
    <row r="97" spans="1:7" x14ac:dyDescent="0.25">
      <c r="A97" s="87" t="str">
        <f t="shared" si="9"/>
        <v/>
      </c>
      <c r="B97" s="78" t="str">
        <f t="shared" si="10"/>
        <v/>
      </c>
      <c r="C97" s="71" t="str">
        <f t="shared" si="11"/>
        <v/>
      </c>
      <c r="D97" s="88" t="str">
        <f t="shared" si="12"/>
        <v/>
      </c>
      <c r="E97" s="88" t="str">
        <f t="shared" si="13"/>
        <v/>
      </c>
      <c r="F97" s="88" t="str">
        <f t="shared" si="7"/>
        <v/>
      </c>
      <c r="G97" s="71" t="str">
        <f t="shared" si="8"/>
        <v/>
      </c>
    </row>
    <row r="98" spans="1:7" x14ac:dyDescent="0.25">
      <c r="A98" s="87" t="str">
        <f t="shared" si="9"/>
        <v/>
      </c>
      <c r="B98" s="78" t="str">
        <f t="shared" si="10"/>
        <v/>
      </c>
      <c r="C98" s="71" t="str">
        <f t="shared" si="11"/>
        <v/>
      </c>
      <c r="D98" s="88" t="str">
        <f t="shared" si="12"/>
        <v/>
      </c>
      <c r="E98" s="88" t="str">
        <f t="shared" si="13"/>
        <v/>
      </c>
      <c r="F98" s="88" t="str">
        <f t="shared" si="7"/>
        <v/>
      </c>
      <c r="G98" s="71" t="str">
        <f t="shared" si="8"/>
        <v/>
      </c>
    </row>
    <row r="99" spans="1:7" x14ac:dyDescent="0.25">
      <c r="A99" s="87" t="str">
        <f t="shared" si="9"/>
        <v/>
      </c>
      <c r="B99" s="78" t="str">
        <f t="shared" si="10"/>
        <v/>
      </c>
      <c r="C99" s="71" t="str">
        <f t="shared" si="11"/>
        <v/>
      </c>
      <c r="D99" s="88" t="str">
        <f t="shared" si="12"/>
        <v/>
      </c>
      <c r="E99" s="88" t="str">
        <f t="shared" si="13"/>
        <v/>
      </c>
      <c r="F99" s="88" t="str">
        <f t="shared" si="7"/>
        <v/>
      </c>
      <c r="G99" s="71" t="str">
        <f t="shared" si="8"/>
        <v/>
      </c>
    </row>
    <row r="100" spans="1:7" x14ac:dyDescent="0.25">
      <c r="A100" s="87" t="str">
        <f t="shared" si="9"/>
        <v/>
      </c>
      <c r="B100" s="78" t="str">
        <f t="shared" si="10"/>
        <v/>
      </c>
      <c r="C100" s="71" t="str">
        <f t="shared" si="11"/>
        <v/>
      </c>
      <c r="D100" s="88" t="str">
        <f t="shared" si="12"/>
        <v/>
      </c>
      <c r="E100" s="88" t="str">
        <f t="shared" si="13"/>
        <v/>
      </c>
      <c r="F100" s="88" t="str">
        <f t="shared" si="7"/>
        <v/>
      </c>
      <c r="G100" s="71" t="str">
        <f t="shared" si="8"/>
        <v/>
      </c>
    </row>
    <row r="101" spans="1:7" x14ac:dyDescent="0.25">
      <c r="A101" s="87" t="str">
        <f t="shared" si="9"/>
        <v/>
      </c>
      <c r="B101" s="78" t="str">
        <f t="shared" si="10"/>
        <v/>
      </c>
      <c r="C101" s="71" t="str">
        <f t="shared" si="11"/>
        <v/>
      </c>
      <c r="D101" s="88" t="str">
        <f t="shared" si="12"/>
        <v/>
      </c>
      <c r="E101" s="88" t="str">
        <f t="shared" si="13"/>
        <v/>
      </c>
      <c r="F101" s="88" t="str">
        <f t="shared" si="7"/>
        <v/>
      </c>
      <c r="G101" s="71" t="str">
        <f t="shared" si="8"/>
        <v/>
      </c>
    </row>
    <row r="102" spans="1:7" x14ac:dyDescent="0.25">
      <c r="A102" s="87" t="str">
        <f t="shared" si="9"/>
        <v/>
      </c>
      <c r="B102" s="78" t="str">
        <f t="shared" si="10"/>
        <v/>
      </c>
      <c r="C102" s="71" t="str">
        <f t="shared" si="11"/>
        <v/>
      </c>
      <c r="D102" s="88" t="str">
        <f t="shared" si="12"/>
        <v/>
      </c>
      <c r="E102" s="88" t="str">
        <f t="shared" si="13"/>
        <v/>
      </c>
      <c r="F102" s="88" t="str">
        <f t="shared" si="7"/>
        <v/>
      </c>
      <c r="G102" s="71" t="str">
        <f t="shared" si="8"/>
        <v/>
      </c>
    </row>
    <row r="103" spans="1:7" x14ac:dyDescent="0.25">
      <c r="A103" s="87" t="str">
        <f t="shared" si="9"/>
        <v/>
      </c>
      <c r="B103" s="78" t="str">
        <f t="shared" si="10"/>
        <v/>
      </c>
      <c r="C103" s="71" t="str">
        <f t="shared" si="11"/>
        <v/>
      </c>
      <c r="D103" s="88" t="str">
        <f t="shared" si="12"/>
        <v/>
      </c>
      <c r="E103" s="88" t="str">
        <f t="shared" si="13"/>
        <v/>
      </c>
      <c r="F103" s="88" t="str">
        <f t="shared" si="7"/>
        <v/>
      </c>
      <c r="G103" s="71" t="str">
        <f t="shared" si="8"/>
        <v/>
      </c>
    </row>
    <row r="104" spans="1:7" x14ac:dyDescent="0.25">
      <c r="A104" s="87" t="str">
        <f t="shared" si="9"/>
        <v/>
      </c>
      <c r="B104" s="78" t="str">
        <f t="shared" si="10"/>
        <v/>
      </c>
      <c r="C104" s="71" t="str">
        <f t="shared" si="11"/>
        <v/>
      </c>
      <c r="D104" s="88" t="str">
        <f t="shared" si="12"/>
        <v/>
      </c>
      <c r="E104" s="88" t="str">
        <f t="shared" si="13"/>
        <v/>
      </c>
      <c r="F104" s="88" t="str">
        <f t="shared" si="7"/>
        <v/>
      </c>
      <c r="G104" s="71" t="str">
        <f t="shared" si="8"/>
        <v/>
      </c>
    </row>
    <row r="105" spans="1:7" x14ac:dyDescent="0.25">
      <c r="A105" s="87" t="str">
        <f t="shared" si="9"/>
        <v/>
      </c>
      <c r="B105" s="78" t="str">
        <f t="shared" si="10"/>
        <v/>
      </c>
      <c r="C105" s="71" t="str">
        <f t="shared" si="11"/>
        <v/>
      </c>
      <c r="D105" s="88" t="str">
        <f t="shared" si="12"/>
        <v/>
      </c>
      <c r="E105" s="88" t="str">
        <f t="shared" si="13"/>
        <v/>
      </c>
      <c r="F105" s="88" t="str">
        <f t="shared" si="7"/>
        <v/>
      </c>
      <c r="G105" s="71" t="str">
        <f t="shared" si="8"/>
        <v/>
      </c>
    </row>
    <row r="106" spans="1:7" x14ac:dyDescent="0.25">
      <c r="A106" s="87" t="str">
        <f t="shared" si="9"/>
        <v/>
      </c>
      <c r="B106" s="78" t="str">
        <f t="shared" si="10"/>
        <v/>
      </c>
      <c r="C106" s="71" t="str">
        <f t="shared" si="11"/>
        <v/>
      </c>
      <c r="D106" s="88" t="str">
        <f t="shared" si="12"/>
        <v/>
      </c>
      <c r="E106" s="88" t="str">
        <f t="shared" si="13"/>
        <v/>
      </c>
      <c r="F106" s="88" t="str">
        <f t="shared" si="7"/>
        <v/>
      </c>
      <c r="G106" s="71" t="str">
        <f t="shared" si="8"/>
        <v/>
      </c>
    </row>
    <row r="107" spans="1:7" x14ac:dyDescent="0.25">
      <c r="A107" s="87" t="str">
        <f t="shared" si="9"/>
        <v/>
      </c>
      <c r="B107" s="78" t="str">
        <f t="shared" si="10"/>
        <v/>
      </c>
      <c r="C107" s="71" t="str">
        <f t="shared" si="11"/>
        <v/>
      </c>
      <c r="D107" s="88" t="str">
        <f t="shared" si="12"/>
        <v/>
      </c>
      <c r="E107" s="88" t="str">
        <f t="shared" si="13"/>
        <v/>
      </c>
      <c r="F107" s="88" t="str">
        <f t="shared" si="7"/>
        <v/>
      </c>
      <c r="G107" s="71" t="str">
        <f t="shared" si="8"/>
        <v/>
      </c>
    </row>
    <row r="108" spans="1:7" x14ac:dyDescent="0.25">
      <c r="A108" s="87" t="str">
        <f t="shared" si="9"/>
        <v/>
      </c>
      <c r="B108" s="78" t="str">
        <f t="shared" si="10"/>
        <v/>
      </c>
      <c r="C108" s="71" t="str">
        <f t="shared" si="11"/>
        <v/>
      </c>
      <c r="D108" s="88" t="str">
        <f t="shared" si="12"/>
        <v/>
      </c>
      <c r="E108" s="88" t="str">
        <f t="shared" si="13"/>
        <v/>
      </c>
      <c r="F108" s="88" t="str">
        <f t="shared" si="7"/>
        <v/>
      </c>
      <c r="G108" s="71" t="str">
        <f t="shared" si="8"/>
        <v/>
      </c>
    </row>
    <row r="109" spans="1:7" x14ac:dyDescent="0.25">
      <c r="A109" s="87" t="str">
        <f t="shared" si="9"/>
        <v/>
      </c>
      <c r="B109" s="78" t="str">
        <f t="shared" si="10"/>
        <v/>
      </c>
      <c r="C109" s="71" t="str">
        <f t="shared" si="11"/>
        <v/>
      </c>
      <c r="D109" s="88" t="str">
        <f t="shared" si="12"/>
        <v/>
      </c>
      <c r="E109" s="88" t="str">
        <f t="shared" si="13"/>
        <v/>
      </c>
      <c r="F109" s="88" t="str">
        <f t="shared" si="7"/>
        <v/>
      </c>
      <c r="G109" s="71" t="str">
        <f t="shared" si="8"/>
        <v/>
      </c>
    </row>
    <row r="110" spans="1:7" x14ac:dyDescent="0.25">
      <c r="A110" s="87" t="str">
        <f t="shared" si="9"/>
        <v/>
      </c>
      <c r="B110" s="78" t="str">
        <f t="shared" si="10"/>
        <v/>
      </c>
      <c r="C110" s="71" t="str">
        <f t="shared" si="11"/>
        <v/>
      </c>
      <c r="D110" s="88" t="str">
        <f t="shared" si="12"/>
        <v/>
      </c>
      <c r="E110" s="88" t="str">
        <f t="shared" si="13"/>
        <v/>
      </c>
      <c r="F110" s="88" t="str">
        <f t="shared" si="7"/>
        <v/>
      </c>
      <c r="G110" s="71" t="str">
        <f t="shared" si="8"/>
        <v/>
      </c>
    </row>
    <row r="111" spans="1:7" x14ac:dyDescent="0.25">
      <c r="A111" s="87" t="str">
        <f t="shared" si="9"/>
        <v/>
      </c>
      <c r="B111" s="78" t="str">
        <f t="shared" si="10"/>
        <v/>
      </c>
      <c r="C111" s="71" t="str">
        <f t="shared" si="11"/>
        <v/>
      </c>
      <c r="D111" s="88" t="str">
        <f t="shared" si="12"/>
        <v/>
      </c>
      <c r="E111" s="88" t="str">
        <f t="shared" si="13"/>
        <v/>
      </c>
      <c r="F111" s="88" t="str">
        <f t="shared" si="7"/>
        <v/>
      </c>
      <c r="G111" s="71" t="str">
        <f t="shared" si="8"/>
        <v/>
      </c>
    </row>
    <row r="112" spans="1:7" x14ac:dyDescent="0.25">
      <c r="A112" s="87" t="str">
        <f t="shared" si="9"/>
        <v/>
      </c>
      <c r="B112" s="78" t="str">
        <f t="shared" si="10"/>
        <v/>
      </c>
      <c r="C112" s="71" t="str">
        <f t="shared" si="11"/>
        <v/>
      </c>
      <c r="D112" s="88" t="str">
        <f t="shared" si="12"/>
        <v/>
      </c>
      <c r="E112" s="88" t="str">
        <f t="shared" si="13"/>
        <v/>
      </c>
      <c r="F112" s="88" t="str">
        <f t="shared" si="7"/>
        <v/>
      </c>
      <c r="G112" s="71" t="str">
        <f t="shared" si="8"/>
        <v/>
      </c>
    </row>
    <row r="113" spans="1:7" x14ac:dyDescent="0.25">
      <c r="A113" s="87" t="str">
        <f t="shared" si="9"/>
        <v/>
      </c>
      <c r="B113" s="78" t="str">
        <f t="shared" si="10"/>
        <v/>
      </c>
      <c r="C113" s="71" t="str">
        <f t="shared" si="11"/>
        <v/>
      </c>
      <c r="D113" s="88" t="str">
        <f t="shared" si="12"/>
        <v/>
      </c>
      <c r="E113" s="88" t="str">
        <f t="shared" si="13"/>
        <v/>
      </c>
      <c r="F113" s="88" t="str">
        <f t="shared" si="7"/>
        <v/>
      </c>
      <c r="G113" s="71" t="str">
        <f t="shared" si="8"/>
        <v/>
      </c>
    </row>
    <row r="114" spans="1:7" x14ac:dyDescent="0.25">
      <c r="A114" s="87" t="str">
        <f t="shared" si="9"/>
        <v/>
      </c>
      <c r="B114" s="78" t="str">
        <f t="shared" si="10"/>
        <v/>
      </c>
      <c r="C114" s="71" t="str">
        <f t="shared" si="11"/>
        <v/>
      </c>
      <c r="D114" s="88" t="str">
        <f t="shared" si="12"/>
        <v/>
      </c>
      <c r="E114" s="88" t="str">
        <f t="shared" si="13"/>
        <v/>
      </c>
      <c r="F114" s="88" t="str">
        <f t="shared" si="7"/>
        <v/>
      </c>
      <c r="G114" s="71" t="str">
        <f t="shared" si="8"/>
        <v/>
      </c>
    </row>
    <row r="115" spans="1:7" x14ac:dyDescent="0.25">
      <c r="A115" s="87" t="str">
        <f t="shared" si="9"/>
        <v/>
      </c>
      <c r="B115" s="78" t="str">
        <f t="shared" si="10"/>
        <v/>
      </c>
      <c r="C115" s="71" t="str">
        <f t="shared" si="11"/>
        <v/>
      </c>
      <c r="D115" s="88" t="str">
        <f t="shared" si="12"/>
        <v/>
      </c>
      <c r="E115" s="88" t="str">
        <f t="shared" si="13"/>
        <v/>
      </c>
      <c r="F115" s="88" t="str">
        <f t="shared" si="7"/>
        <v/>
      </c>
      <c r="G115" s="71" t="str">
        <f t="shared" si="8"/>
        <v/>
      </c>
    </row>
    <row r="116" spans="1:7" x14ac:dyDescent="0.25">
      <c r="A116" s="87" t="str">
        <f t="shared" si="9"/>
        <v/>
      </c>
      <c r="B116" s="78" t="str">
        <f t="shared" si="10"/>
        <v/>
      </c>
      <c r="C116" s="71" t="str">
        <f t="shared" si="11"/>
        <v/>
      </c>
      <c r="D116" s="88" t="str">
        <f t="shared" si="12"/>
        <v/>
      </c>
      <c r="E116" s="88" t="str">
        <f t="shared" si="13"/>
        <v/>
      </c>
      <c r="F116" s="88" t="str">
        <f t="shared" si="7"/>
        <v/>
      </c>
      <c r="G116" s="71" t="str">
        <f t="shared" si="8"/>
        <v/>
      </c>
    </row>
    <row r="117" spans="1:7" x14ac:dyDescent="0.25">
      <c r="A117" s="87" t="str">
        <f t="shared" si="9"/>
        <v/>
      </c>
      <c r="B117" s="78" t="str">
        <f t="shared" si="10"/>
        <v/>
      </c>
      <c r="C117" s="71" t="str">
        <f t="shared" si="11"/>
        <v/>
      </c>
      <c r="D117" s="88" t="str">
        <f t="shared" si="12"/>
        <v/>
      </c>
      <c r="E117" s="88" t="str">
        <f t="shared" si="13"/>
        <v/>
      </c>
      <c r="F117" s="88" t="str">
        <f t="shared" si="7"/>
        <v/>
      </c>
      <c r="G117" s="71" t="str">
        <f t="shared" si="8"/>
        <v/>
      </c>
    </row>
    <row r="118" spans="1:7" x14ac:dyDescent="0.25">
      <c r="A118" s="87" t="str">
        <f t="shared" si="9"/>
        <v/>
      </c>
      <c r="B118" s="78" t="str">
        <f t="shared" si="10"/>
        <v/>
      </c>
      <c r="C118" s="71" t="str">
        <f t="shared" si="11"/>
        <v/>
      </c>
      <c r="D118" s="88" t="str">
        <f t="shared" si="12"/>
        <v/>
      </c>
      <c r="E118" s="88" t="str">
        <f t="shared" si="13"/>
        <v/>
      </c>
      <c r="F118" s="88" t="str">
        <f t="shared" si="7"/>
        <v/>
      </c>
      <c r="G118" s="71" t="str">
        <f t="shared" si="8"/>
        <v/>
      </c>
    </row>
    <row r="119" spans="1:7" x14ac:dyDescent="0.25">
      <c r="A119" s="87" t="str">
        <f t="shared" si="9"/>
        <v/>
      </c>
      <c r="B119" s="78" t="str">
        <f t="shared" si="10"/>
        <v/>
      </c>
      <c r="C119" s="71" t="str">
        <f t="shared" si="11"/>
        <v/>
      </c>
      <c r="D119" s="88" t="str">
        <f t="shared" si="12"/>
        <v/>
      </c>
      <c r="E119" s="88" t="str">
        <f t="shared" si="13"/>
        <v/>
      </c>
      <c r="F119" s="88" t="str">
        <f t="shared" si="7"/>
        <v/>
      </c>
      <c r="G119" s="71" t="str">
        <f t="shared" si="8"/>
        <v/>
      </c>
    </row>
    <row r="120" spans="1:7" x14ac:dyDescent="0.25">
      <c r="A120" s="87" t="str">
        <f t="shared" si="9"/>
        <v/>
      </c>
      <c r="B120" s="78" t="str">
        <f t="shared" si="10"/>
        <v/>
      </c>
      <c r="C120" s="71" t="str">
        <f t="shared" si="11"/>
        <v/>
      </c>
      <c r="D120" s="88" t="str">
        <f t="shared" si="12"/>
        <v/>
      </c>
      <c r="E120" s="88" t="str">
        <f t="shared" si="13"/>
        <v/>
      </c>
      <c r="F120" s="88" t="str">
        <f t="shared" si="7"/>
        <v/>
      </c>
      <c r="G120" s="71" t="str">
        <f t="shared" si="8"/>
        <v/>
      </c>
    </row>
    <row r="121" spans="1:7" x14ac:dyDescent="0.25">
      <c r="A121" s="87" t="str">
        <f t="shared" si="9"/>
        <v/>
      </c>
      <c r="B121" s="78" t="str">
        <f t="shared" si="10"/>
        <v/>
      </c>
      <c r="C121" s="71" t="str">
        <f t="shared" si="11"/>
        <v/>
      </c>
      <c r="D121" s="88" t="str">
        <f t="shared" si="12"/>
        <v/>
      </c>
      <c r="E121" s="88" t="str">
        <f t="shared" si="13"/>
        <v/>
      </c>
      <c r="F121" s="88" t="str">
        <f t="shared" si="7"/>
        <v/>
      </c>
      <c r="G121" s="71" t="str">
        <f t="shared" si="8"/>
        <v/>
      </c>
    </row>
    <row r="122" spans="1:7" x14ac:dyDescent="0.25">
      <c r="A122" s="87" t="str">
        <f t="shared" si="9"/>
        <v/>
      </c>
      <c r="B122" s="78" t="str">
        <f t="shared" si="10"/>
        <v/>
      </c>
      <c r="C122" s="71" t="str">
        <f t="shared" si="11"/>
        <v/>
      </c>
      <c r="D122" s="88" t="str">
        <f t="shared" si="12"/>
        <v/>
      </c>
      <c r="E122" s="88" t="str">
        <f t="shared" si="13"/>
        <v/>
      </c>
      <c r="F122" s="88" t="str">
        <f t="shared" si="7"/>
        <v/>
      </c>
      <c r="G122" s="71" t="str">
        <f t="shared" si="8"/>
        <v/>
      </c>
    </row>
    <row r="123" spans="1:7" x14ac:dyDescent="0.25">
      <c r="A123" s="87" t="str">
        <f t="shared" si="9"/>
        <v/>
      </c>
      <c r="B123" s="78" t="str">
        <f t="shared" si="10"/>
        <v/>
      </c>
      <c r="C123" s="71" t="str">
        <f t="shared" si="11"/>
        <v/>
      </c>
      <c r="D123" s="88" t="str">
        <f t="shared" si="12"/>
        <v/>
      </c>
      <c r="E123" s="88" t="str">
        <f t="shared" si="13"/>
        <v/>
      </c>
      <c r="F123" s="88" t="str">
        <f t="shared" si="7"/>
        <v/>
      </c>
      <c r="G123" s="71" t="str">
        <f t="shared" si="8"/>
        <v/>
      </c>
    </row>
    <row r="124" spans="1:7" x14ac:dyDescent="0.25">
      <c r="A124" s="87" t="str">
        <f t="shared" si="9"/>
        <v/>
      </c>
      <c r="B124" s="78" t="str">
        <f t="shared" si="10"/>
        <v/>
      </c>
      <c r="C124" s="71" t="str">
        <f t="shared" si="11"/>
        <v/>
      </c>
      <c r="D124" s="88" t="str">
        <f t="shared" si="12"/>
        <v/>
      </c>
      <c r="E124" s="88" t="str">
        <f t="shared" si="13"/>
        <v/>
      </c>
      <c r="F124" s="88" t="str">
        <f t="shared" si="7"/>
        <v/>
      </c>
      <c r="G124" s="71" t="str">
        <f t="shared" si="8"/>
        <v/>
      </c>
    </row>
    <row r="125" spans="1:7" x14ac:dyDescent="0.25">
      <c r="A125" s="87" t="str">
        <f t="shared" si="9"/>
        <v/>
      </c>
      <c r="B125" s="78" t="str">
        <f t="shared" si="10"/>
        <v/>
      </c>
      <c r="C125" s="71" t="str">
        <f t="shared" si="11"/>
        <v/>
      </c>
      <c r="D125" s="88" t="str">
        <f t="shared" si="12"/>
        <v/>
      </c>
      <c r="E125" s="88" t="str">
        <f t="shared" si="13"/>
        <v/>
      </c>
      <c r="F125" s="88" t="str">
        <f t="shared" si="7"/>
        <v/>
      </c>
      <c r="G125" s="71" t="str">
        <f t="shared" si="8"/>
        <v/>
      </c>
    </row>
    <row r="126" spans="1:7" x14ac:dyDescent="0.25">
      <c r="A126" s="87" t="str">
        <f t="shared" si="9"/>
        <v/>
      </c>
      <c r="B126" s="78" t="str">
        <f t="shared" si="10"/>
        <v/>
      </c>
      <c r="C126" s="71" t="str">
        <f t="shared" si="11"/>
        <v/>
      </c>
      <c r="D126" s="88" t="str">
        <f t="shared" si="12"/>
        <v/>
      </c>
      <c r="E126" s="88" t="str">
        <f t="shared" si="13"/>
        <v/>
      </c>
      <c r="F126" s="88" t="str">
        <f t="shared" si="7"/>
        <v/>
      </c>
      <c r="G126" s="71" t="str">
        <f t="shared" si="8"/>
        <v/>
      </c>
    </row>
    <row r="127" spans="1:7" x14ac:dyDescent="0.25">
      <c r="A127" s="87" t="str">
        <f t="shared" si="9"/>
        <v/>
      </c>
      <c r="B127" s="78" t="str">
        <f t="shared" si="10"/>
        <v/>
      </c>
      <c r="C127" s="71" t="str">
        <f t="shared" si="11"/>
        <v/>
      </c>
      <c r="D127" s="88" t="str">
        <f t="shared" si="12"/>
        <v/>
      </c>
      <c r="E127" s="88" t="str">
        <f t="shared" si="13"/>
        <v/>
      </c>
      <c r="F127" s="88" t="str">
        <f t="shared" si="7"/>
        <v/>
      </c>
      <c r="G127" s="71" t="str">
        <f t="shared" si="8"/>
        <v/>
      </c>
    </row>
    <row r="128" spans="1:7" x14ac:dyDescent="0.25">
      <c r="A128" s="87" t="str">
        <f t="shared" si="9"/>
        <v/>
      </c>
      <c r="B128" s="78" t="str">
        <f t="shared" si="10"/>
        <v/>
      </c>
      <c r="C128" s="71" t="str">
        <f t="shared" si="11"/>
        <v/>
      </c>
      <c r="D128" s="88" t="str">
        <f t="shared" si="12"/>
        <v/>
      </c>
      <c r="E128" s="88" t="str">
        <f t="shared" si="13"/>
        <v/>
      </c>
      <c r="F128" s="88" t="str">
        <f t="shared" si="7"/>
        <v/>
      </c>
      <c r="G128" s="71" t="str">
        <f t="shared" si="8"/>
        <v/>
      </c>
    </row>
    <row r="129" spans="1:7" x14ac:dyDescent="0.25">
      <c r="A129" s="87" t="str">
        <f t="shared" si="9"/>
        <v/>
      </c>
      <c r="B129" s="78" t="str">
        <f t="shared" si="10"/>
        <v/>
      </c>
      <c r="C129" s="71" t="str">
        <f t="shared" si="11"/>
        <v/>
      </c>
      <c r="D129" s="88" t="str">
        <f t="shared" si="12"/>
        <v/>
      </c>
      <c r="E129" s="88" t="str">
        <f t="shared" si="13"/>
        <v/>
      </c>
      <c r="F129" s="88" t="str">
        <f t="shared" si="7"/>
        <v/>
      </c>
      <c r="G129" s="71" t="str">
        <f t="shared" si="8"/>
        <v/>
      </c>
    </row>
    <row r="130" spans="1:7" x14ac:dyDescent="0.25">
      <c r="A130" s="87" t="str">
        <f t="shared" si="9"/>
        <v/>
      </c>
      <c r="B130" s="78" t="str">
        <f t="shared" si="10"/>
        <v/>
      </c>
      <c r="C130" s="71" t="str">
        <f t="shared" si="11"/>
        <v/>
      </c>
      <c r="D130" s="88" t="str">
        <f t="shared" si="12"/>
        <v/>
      </c>
      <c r="E130" s="88" t="str">
        <f t="shared" si="13"/>
        <v/>
      </c>
      <c r="F130" s="88" t="str">
        <f t="shared" si="7"/>
        <v/>
      </c>
      <c r="G130" s="71" t="str">
        <f t="shared" si="8"/>
        <v/>
      </c>
    </row>
    <row r="131" spans="1:7" x14ac:dyDescent="0.25">
      <c r="A131" s="87" t="str">
        <f t="shared" si="9"/>
        <v/>
      </c>
      <c r="B131" s="78" t="str">
        <f t="shared" si="10"/>
        <v/>
      </c>
      <c r="C131" s="71" t="str">
        <f t="shared" si="11"/>
        <v/>
      </c>
      <c r="D131" s="88" t="str">
        <f t="shared" si="12"/>
        <v/>
      </c>
      <c r="E131" s="88" t="str">
        <f t="shared" si="13"/>
        <v/>
      </c>
      <c r="F131" s="88" t="str">
        <f t="shared" si="7"/>
        <v/>
      </c>
      <c r="G131" s="71" t="str">
        <f t="shared" si="8"/>
        <v/>
      </c>
    </row>
    <row r="132" spans="1:7" x14ac:dyDescent="0.25">
      <c r="A132" s="87" t="str">
        <f t="shared" si="9"/>
        <v/>
      </c>
      <c r="B132" s="78" t="str">
        <f t="shared" si="10"/>
        <v/>
      </c>
      <c r="C132" s="71" t="str">
        <f t="shared" si="11"/>
        <v/>
      </c>
      <c r="D132" s="88" t="str">
        <f t="shared" si="12"/>
        <v/>
      </c>
      <c r="E132" s="88" t="str">
        <f t="shared" si="13"/>
        <v/>
      </c>
      <c r="F132" s="88" t="str">
        <f t="shared" si="7"/>
        <v/>
      </c>
      <c r="G132" s="71" t="str">
        <f t="shared" si="8"/>
        <v/>
      </c>
    </row>
    <row r="133" spans="1:7" x14ac:dyDescent="0.25">
      <c r="A133" s="87" t="str">
        <f t="shared" si="9"/>
        <v/>
      </c>
      <c r="B133" s="78" t="str">
        <f t="shared" si="10"/>
        <v/>
      </c>
      <c r="C133" s="71" t="str">
        <f t="shared" si="11"/>
        <v/>
      </c>
      <c r="D133" s="88" t="str">
        <f t="shared" si="12"/>
        <v/>
      </c>
      <c r="E133" s="88" t="str">
        <f t="shared" si="13"/>
        <v/>
      </c>
      <c r="F133" s="88" t="str">
        <f t="shared" si="7"/>
        <v/>
      </c>
      <c r="G133" s="71" t="str">
        <f t="shared" si="8"/>
        <v/>
      </c>
    </row>
    <row r="134" spans="1:7" x14ac:dyDescent="0.25">
      <c r="A134" s="87" t="str">
        <f t="shared" si="9"/>
        <v/>
      </c>
      <c r="B134" s="78" t="str">
        <f t="shared" si="10"/>
        <v/>
      </c>
      <c r="C134" s="71" t="str">
        <f t="shared" si="11"/>
        <v/>
      </c>
      <c r="D134" s="88" t="str">
        <f t="shared" si="12"/>
        <v/>
      </c>
      <c r="E134" s="88" t="str">
        <f t="shared" si="13"/>
        <v/>
      </c>
      <c r="F134" s="88" t="str">
        <f t="shared" si="7"/>
        <v/>
      </c>
      <c r="G134" s="71" t="str">
        <f t="shared" si="8"/>
        <v/>
      </c>
    </row>
    <row r="135" spans="1:7" x14ac:dyDescent="0.25">
      <c r="A135" s="87" t="str">
        <f t="shared" si="9"/>
        <v/>
      </c>
      <c r="B135" s="78" t="str">
        <f t="shared" si="10"/>
        <v/>
      </c>
      <c r="C135" s="71" t="str">
        <f t="shared" si="11"/>
        <v/>
      </c>
      <c r="D135" s="88" t="str">
        <f t="shared" si="12"/>
        <v/>
      </c>
      <c r="E135" s="88" t="str">
        <f t="shared" si="13"/>
        <v/>
      </c>
      <c r="F135" s="88" t="str">
        <f t="shared" si="7"/>
        <v/>
      </c>
      <c r="G135" s="71" t="str">
        <f t="shared" si="8"/>
        <v/>
      </c>
    </row>
    <row r="136" spans="1:7" x14ac:dyDescent="0.25">
      <c r="A136" s="87" t="str">
        <f t="shared" si="9"/>
        <v/>
      </c>
      <c r="B136" s="78" t="str">
        <f t="shared" si="10"/>
        <v/>
      </c>
      <c r="C136" s="71" t="str">
        <f t="shared" si="11"/>
        <v/>
      </c>
      <c r="D136" s="88" t="str">
        <f t="shared" si="12"/>
        <v/>
      </c>
      <c r="E136" s="88" t="str">
        <f t="shared" si="13"/>
        <v/>
      </c>
      <c r="F136" s="88" t="str">
        <f t="shared" si="7"/>
        <v/>
      </c>
      <c r="G136" s="71" t="str">
        <f t="shared" si="8"/>
        <v/>
      </c>
    </row>
    <row r="137" spans="1:7" x14ac:dyDescent="0.25">
      <c r="A137" s="87" t="str">
        <f t="shared" si="9"/>
        <v/>
      </c>
      <c r="B137" s="78" t="str">
        <f t="shared" si="10"/>
        <v/>
      </c>
      <c r="C137" s="71" t="str">
        <f t="shared" si="11"/>
        <v/>
      </c>
      <c r="D137" s="88" t="str">
        <f t="shared" si="12"/>
        <v/>
      </c>
      <c r="E137" s="88" t="str">
        <f t="shared" si="13"/>
        <v/>
      </c>
      <c r="F137" s="88" t="str">
        <f t="shared" si="7"/>
        <v/>
      </c>
      <c r="G137" s="71" t="str">
        <f t="shared" si="8"/>
        <v/>
      </c>
    </row>
    <row r="138" spans="1:7" x14ac:dyDescent="0.25">
      <c r="A138" s="87" t="str">
        <f t="shared" si="9"/>
        <v/>
      </c>
      <c r="B138" s="78" t="str">
        <f t="shared" si="10"/>
        <v/>
      </c>
      <c r="C138" s="71" t="str">
        <f t="shared" si="11"/>
        <v/>
      </c>
      <c r="D138" s="88" t="str">
        <f t="shared" si="12"/>
        <v/>
      </c>
      <c r="E138" s="88" t="str">
        <f t="shared" si="13"/>
        <v/>
      </c>
      <c r="F138" s="88" t="str">
        <f t="shared" si="7"/>
        <v/>
      </c>
      <c r="G138" s="71" t="str">
        <f t="shared" si="8"/>
        <v/>
      </c>
    </row>
    <row r="139" spans="1:7" x14ac:dyDescent="0.25">
      <c r="A139" s="87" t="str">
        <f t="shared" si="9"/>
        <v/>
      </c>
      <c r="B139" s="78" t="str">
        <f t="shared" si="10"/>
        <v/>
      </c>
      <c r="C139" s="71" t="str">
        <f t="shared" si="11"/>
        <v/>
      </c>
      <c r="D139" s="88" t="str">
        <f t="shared" si="12"/>
        <v/>
      </c>
      <c r="E139" s="88" t="str">
        <f t="shared" si="13"/>
        <v/>
      </c>
      <c r="F139" s="88" t="str">
        <f t="shared" si="7"/>
        <v/>
      </c>
      <c r="G139" s="71" t="str">
        <f t="shared" si="8"/>
        <v/>
      </c>
    </row>
    <row r="140" spans="1:7" x14ac:dyDescent="0.25">
      <c r="A140" s="87" t="str">
        <f t="shared" si="9"/>
        <v/>
      </c>
      <c r="B140" s="78" t="str">
        <f t="shared" si="10"/>
        <v/>
      </c>
      <c r="C140" s="71" t="str">
        <f t="shared" si="11"/>
        <v/>
      </c>
      <c r="D140" s="88" t="str">
        <f t="shared" si="12"/>
        <v/>
      </c>
      <c r="E140" s="88" t="str">
        <f t="shared" si="13"/>
        <v/>
      </c>
      <c r="F140" s="88" t="str">
        <f t="shared" si="7"/>
        <v/>
      </c>
      <c r="G140" s="71" t="str">
        <f t="shared" si="8"/>
        <v/>
      </c>
    </row>
    <row r="141" spans="1:7" x14ac:dyDescent="0.25">
      <c r="A141" s="87" t="str">
        <f t="shared" si="9"/>
        <v/>
      </c>
      <c r="B141" s="78" t="str">
        <f t="shared" si="10"/>
        <v/>
      </c>
      <c r="C141" s="71" t="str">
        <f t="shared" si="11"/>
        <v/>
      </c>
      <c r="D141" s="88" t="str">
        <f t="shared" si="12"/>
        <v/>
      </c>
      <c r="E141" s="88" t="str">
        <f t="shared" si="13"/>
        <v/>
      </c>
      <c r="F141" s="88" t="str">
        <f t="shared" si="7"/>
        <v/>
      </c>
      <c r="G141" s="71" t="str">
        <f t="shared" si="8"/>
        <v/>
      </c>
    </row>
    <row r="142" spans="1:7" x14ac:dyDescent="0.25">
      <c r="A142" s="87" t="str">
        <f t="shared" si="9"/>
        <v/>
      </c>
      <c r="B142" s="78" t="str">
        <f t="shared" si="10"/>
        <v/>
      </c>
      <c r="C142" s="71" t="str">
        <f t="shared" si="11"/>
        <v/>
      </c>
      <c r="D142" s="88" t="str">
        <f t="shared" si="12"/>
        <v/>
      </c>
      <c r="E142" s="88" t="str">
        <f t="shared" si="13"/>
        <v/>
      </c>
      <c r="F142" s="88" t="str">
        <f t="shared" si="7"/>
        <v/>
      </c>
      <c r="G142" s="71" t="str">
        <f t="shared" si="8"/>
        <v/>
      </c>
    </row>
    <row r="143" spans="1:7" x14ac:dyDescent="0.25">
      <c r="A143" s="87" t="str">
        <f t="shared" si="9"/>
        <v/>
      </c>
      <c r="B143" s="78" t="str">
        <f t="shared" si="10"/>
        <v/>
      </c>
      <c r="C143" s="71" t="str">
        <f t="shared" si="11"/>
        <v/>
      </c>
      <c r="D143" s="88" t="str">
        <f t="shared" si="12"/>
        <v/>
      </c>
      <c r="E143" s="88" t="str">
        <f t="shared" si="13"/>
        <v/>
      </c>
      <c r="F143" s="88" t="str">
        <f t="shared" si="7"/>
        <v/>
      </c>
      <c r="G143" s="71" t="str">
        <f t="shared" si="8"/>
        <v/>
      </c>
    </row>
    <row r="144" spans="1:7" x14ac:dyDescent="0.25">
      <c r="A144" s="87" t="str">
        <f t="shared" si="9"/>
        <v/>
      </c>
      <c r="B144" s="78" t="str">
        <f t="shared" si="10"/>
        <v/>
      </c>
      <c r="C144" s="71" t="str">
        <f t="shared" si="11"/>
        <v/>
      </c>
      <c r="D144" s="88" t="str">
        <f t="shared" si="12"/>
        <v/>
      </c>
      <c r="E144" s="88" t="str">
        <f t="shared" si="13"/>
        <v/>
      </c>
      <c r="F144" s="88" t="str">
        <f t="shared" ref="F144:F207" si="14">IF(B144="","",SUM(D144:E144))</f>
        <v/>
      </c>
      <c r="G144" s="71" t="str">
        <f t="shared" ref="G144:G207" si="15">IF(B144="","",SUM(C144)-SUM(E144))</f>
        <v/>
      </c>
    </row>
    <row r="145" spans="1:7" x14ac:dyDescent="0.25">
      <c r="A145" s="87" t="str">
        <f t="shared" ref="A145:A208" si="16">IF(B145="","",EDATE(A144,1))</f>
        <v/>
      </c>
      <c r="B145" s="78" t="str">
        <f t="shared" ref="B145:B208" si="17">IF(B144="","",IF(SUM(B144)+1&lt;=$E$7,SUM(B144)+1,""))</f>
        <v/>
      </c>
      <c r="C145" s="71" t="str">
        <f t="shared" ref="C145:C208" si="18">IF(B145="","",G144)</f>
        <v/>
      </c>
      <c r="D145" s="88" t="str">
        <f t="shared" ref="D145:D208" si="19">IF(B145="","",IPMT($E$11/12,B145,$E$7,-$E$8,$E$9,0))</f>
        <v/>
      </c>
      <c r="E145" s="88" t="str">
        <f t="shared" ref="E145:E208" si="20">IF(B145="","",PPMT($E$11/12,B145,$E$7,-$E$8,$E$9,0))</f>
        <v/>
      </c>
      <c r="F145" s="88" t="str">
        <f t="shared" si="14"/>
        <v/>
      </c>
      <c r="G145" s="71" t="str">
        <f t="shared" si="15"/>
        <v/>
      </c>
    </row>
    <row r="146" spans="1:7" x14ac:dyDescent="0.25">
      <c r="A146" s="87" t="str">
        <f t="shared" si="16"/>
        <v/>
      </c>
      <c r="B146" s="78" t="str">
        <f t="shared" si="17"/>
        <v/>
      </c>
      <c r="C146" s="71" t="str">
        <f t="shared" si="18"/>
        <v/>
      </c>
      <c r="D146" s="88" t="str">
        <f t="shared" si="19"/>
        <v/>
      </c>
      <c r="E146" s="88" t="str">
        <f t="shared" si="20"/>
        <v/>
      </c>
      <c r="F146" s="88" t="str">
        <f t="shared" si="14"/>
        <v/>
      </c>
      <c r="G146" s="71" t="str">
        <f t="shared" si="15"/>
        <v/>
      </c>
    </row>
    <row r="147" spans="1:7" x14ac:dyDescent="0.25">
      <c r="A147" s="87" t="str">
        <f t="shared" si="16"/>
        <v/>
      </c>
      <c r="B147" s="78" t="str">
        <f t="shared" si="17"/>
        <v/>
      </c>
      <c r="C147" s="71" t="str">
        <f t="shared" si="18"/>
        <v/>
      </c>
      <c r="D147" s="88" t="str">
        <f t="shared" si="19"/>
        <v/>
      </c>
      <c r="E147" s="88" t="str">
        <f t="shared" si="20"/>
        <v/>
      </c>
      <c r="F147" s="88" t="str">
        <f t="shared" si="14"/>
        <v/>
      </c>
      <c r="G147" s="71" t="str">
        <f t="shared" si="15"/>
        <v/>
      </c>
    </row>
    <row r="148" spans="1:7" x14ac:dyDescent="0.25">
      <c r="A148" s="87" t="str">
        <f t="shared" si="16"/>
        <v/>
      </c>
      <c r="B148" s="78" t="str">
        <f t="shared" si="17"/>
        <v/>
      </c>
      <c r="C148" s="71" t="str">
        <f t="shared" si="18"/>
        <v/>
      </c>
      <c r="D148" s="88" t="str">
        <f t="shared" si="19"/>
        <v/>
      </c>
      <c r="E148" s="88" t="str">
        <f t="shared" si="20"/>
        <v/>
      </c>
      <c r="F148" s="88" t="str">
        <f t="shared" si="14"/>
        <v/>
      </c>
      <c r="G148" s="71" t="str">
        <f t="shared" si="15"/>
        <v/>
      </c>
    </row>
    <row r="149" spans="1:7" x14ac:dyDescent="0.25">
      <c r="A149" s="87" t="str">
        <f t="shared" si="16"/>
        <v/>
      </c>
      <c r="B149" s="78" t="str">
        <f t="shared" si="17"/>
        <v/>
      </c>
      <c r="C149" s="71" t="str">
        <f t="shared" si="18"/>
        <v/>
      </c>
      <c r="D149" s="88" t="str">
        <f t="shared" si="19"/>
        <v/>
      </c>
      <c r="E149" s="88" t="str">
        <f t="shared" si="20"/>
        <v/>
      </c>
      <c r="F149" s="88" t="str">
        <f t="shared" si="14"/>
        <v/>
      </c>
      <c r="G149" s="71" t="str">
        <f t="shared" si="15"/>
        <v/>
      </c>
    </row>
    <row r="150" spans="1:7" x14ac:dyDescent="0.25">
      <c r="A150" s="87" t="str">
        <f t="shared" si="16"/>
        <v/>
      </c>
      <c r="B150" s="78" t="str">
        <f t="shared" si="17"/>
        <v/>
      </c>
      <c r="C150" s="71" t="str">
        <f t="shared" si="18"/>
        <v/>
      </c>
      <c r="D150" s="88" t="str">
        <f t="shared" si="19"/>
        <v/>
      </c>
      <c r="E150" s="88" t="str">
        <f t="shared" si="20"/>
        <v/>
      </c>
      <c r="F150" s="88" t="str">
        <f t="shared" si="14"/>
        <v/>
      </c>
      <c r="G150" s="71" t="str">
        <f t="shared" si="15"/>
        <v/>
      </c>
    </row>
    <row r="151" spans="1:7" x14ac:dyDescent="0.25">
      <c r="A151" s="87" t="str">
        <f t="shared" si="16"/>
        <v/>
      </c>
      <c r="B151" s="78" t="str">
        <f t="shared" si="17"/>
        <v/>
      </c>
      <c r="C151" s="71" t="str">
        <f t="shared" si="18"/>
        <v/>
      </c>
      <c r="D151" s="88" t="str">
        <f t="shared" si="19"/>
        <v/>
      </c>
      <c r="E151" s="88" t="str">
        <f t="shared" si="20"/>
        <v/>
      </c>
      <c r="F151" s="88" t="str">
        <f t="shared" si="14"/>
        <v/>
      </c>
      <c r="G151" s="71" t="str">
        <f t="shared" si="15"/>
        <v/>
      </c>
    </row>
    <row r="152" spans="1:7" x14ac:dyDescent="0.25">
      <c r="A152" s="87" t="str">
        <f t="shared" si="16"/>
        <v/>
      </c>
      <c r="B152" s="78" t="str">
        <f t="shared" si="17"/>
        <v/>
      </c>
      <c r="C152" s="71" t="str">
        <f t="shared" si="18"/>
        <v/>
      </c>
      <c r="D152" s="88" t="str">
        <f t="shared" si="19"/>
        <v/>
      </c>
      <c r="E152" s="88" t="str">
        <f t="shared" si="20"/>
        <v/>
      </c>
      <c r="F152" s="88" t="str">
        <f t="shared" si="14"/>
        <v/>
      </c>
      <c r="G152" s="71" t="str">
        <f t="shared" si="15"/>
        <v/>
      </c>
    </row>
    <row r="153" spans="1:7" x14ac:dyDescent="0.25">
      <c r="A153" s="87" t="str">
        <f t="shared" si="16"/>
        <v/>
      </c>
      <c r="B153" s="78" t="str">
        <f t="shared" si="17"/>
        <v/>
      </c>
      <c r="C153" s="71" t="str">
        <f t="shared" si="18"/>
        <v/>
      </c>
      <c r="D153" s="88" t="str">
        <f t="shared" si="19"/>
        <v/>
      </c>
      <c r="E153" s="88" t="str">
        <f t="shared" si="20"/>
        <v/>
      </c>
      <c r="F153" s="88" t="str">
        <f t="shared" si="14"/>
        <v/>
      </c>
      <c r="G153" s="71" t="str">
        <f t="shared" si="15"/>
        <v/>
      </c>
    </row>
    <row r="154" spans="1:7" x14ac:dyDescent="0.25">
      <c r="A154" s="87" t="str">
        <f t="shared" si="16"/>
        <v/>
      </c>
      <c r="B154" s="78" t="str">
        <f t="shared" si="17"/>
        <v/>
      </c>
      <c r="C154" s="71" t="str">
        <f t="shared" si="18"/>
        <v/>
      </c>
      <c r="D154" s="88" t="str">
        <f t="shared" si="19"/>
        <v/>
      </c>
      <c r="E154" s="88" t="str">
        <f t="shared" si="20"/>
        <v/>
      </c>
      <c r="F154" s="88" t="str">
        <f t="shared" si="14"/>
        <v/>
      </c>
      <c r="G154" s="71" t="str">
        <f t="shared" si="15"/>
        <v/>
      </c>
    </row>
    <row r="155" spans="1:7" x14ac:dyDescent="0.25">
      <c r="A155" s="87" t="str">
        <f t="shared" si="16"/>
        <v/>
      </c>
      <c r="B155" s="78" t="str">
        <f t="shared" si="17"/>
        <v/>
      </c>
      <c r="C155" s="71" t="str">
        <f t="shared" si="18"/>
        <v/>
      </c>
      <c r="D155" s="88" t="str">
        <f t="shared" si="19"/>
        <v/>
      </c>
      <c r="E155" s="88" t="str">
        <f t="shared" si="20"/>
        <v/>
      </c>
      <c r="F155" s="88" t="str">
        <f t="shared" si="14"/>
        <v/>
      </c>
      <c r="G155" s="71" t="str">
        <f t="shared" si="15"/>
        <v/>
      </c>
    </row>
    <row r="156" spans="1:7" x14ac:dyDescent="0.25">
      <c r="A156" s="87" t="str">
        <f t="shared" si="16"/>
        <v/>
      </c>
      <c r="B156" s="78" t="str">
        <f t="shared" si="17"/>
        <v/>
      </c>
      <c r="C156" s="71" t="str">
        <f t="shared" si="18"/>
        <v/>
      </c>
      <c r="D156" s="88" t="str">
        <f t="shared" si="19"/>
        <v/>
      </c>
      <c r="E156" s="88" t="str">
        <f t="shared" si="20"/>
        <v/>
      </c>
      <c r="F156" s="88" t="str">
        <f t="shared" si="14"/>
        <v/>
      </c>
      <c r="G156" s="71" t="str">
        <f t="shared" si="15"/>
        <v/>
      </c>
    </row>
    <row r="157" spans="1:7" x14ac:dyDescent="0.25">
      <c r="A157" s="87" t="str">
        <f t="shared" si="16"/>
        <v/>
      </c>
      <c r="B157" s="78" t="str">
        <f t="shared" si="17"/>
        <v/>
      </c>
      <c r="C157" s="71" t="str">
        <f t="shared" si="18"/>
        <v/>
      </c>
      <c r="D157" s="88" t="str">
        <f t="shared" si="19"/>
        <v/>
      </c>
      <c r="E157" s="88" t="str">
        <f t="shared" si="20"/>
        <v/>
      </c>
      <c r="F157" s="88" t="str">
        <f t="shared" si="14"/>
        <v/>
      </c>
      <c r="G157" s="71" t="str">
        <f t="shared" si="15"/>
        <v/>
      </c>
    </row>
    <row r="158" spans="1:7" x14ac:dyDescent="0.25">
      <c r="A158" s="87" t="str">
        <f t="shared" si="16"/>
        <v/>
      </c>
      <c r="B158" s="78" t="str">
        <f t="shared" si="17"/>
        <v/>
      </c>
      <c r="C158" s="71" t="str">
        <f t="shared" si="18"/>
        <v/>
      </c>
      <c r="D158" s="88" t="str">
        <f t="shared" si="19"/>
        <v/>
      </c>
      <c r="E158" s="88" t="str">
        <f t="shared" si="20"/>
        <v/>
      </c>
      <c r="F158" s="88" t="str">
        <f t="shared" si="14"/>
        <v/>
      </c>
      <c r="G158" s="71" t="str">
        <f t="shared" si="15"/>
        <v/>
      </c>
    </row>
    <row r="159" spans="1:7" x14ac:dyDescent="0.25">
      <c r="A159" s="87" t="str">
        <f t="shared" si="16"/>
        <v/>
      </c>
      <c r="B159" s="78" t="str">
        <f t="shared" si="17"/>
        <v/>
      </c>
      <c r="C159" s="71" t="str">
        <f t="shared" si="18"/>
        <v/>
      </c>
      <c r="D159" s="88" t="str">
        <f t="shared" si="19"/>
        <v/>
      </c>
      <c r="E159" s="88" t="str">
        <f t="shared" si="20"/>
        <v/>
      </c>
      <c r="F159" s="88" t="str">
        <f t="shared" si="14"/>
        <v/>
      </c>
      <c r="G159" s="71" t="str">
        <f t="shared" si="15"/>
        <v/>
      </c>
    </row>
    <row r="160" spans="1:7" x14ac:dyDescent="0.25">
      <c r="A160" s="87" t="str">
        <f t="shared" si="16"/>
        <v/>
      </c>
      <c r="B160" s="78" t="str">
        <f t="shared" si="17"/>
        <v/>
      </c>
      <c r="C160" s="71" t="str">
        <f t="shared" si="18"/>
        <v/>
      </c>
      <c r="D160" s="88" t="str">
        <f t="shared" si="19"/>
        <v/>
      </c>
      <c r="E160" s="88" t="str">
        <f t="shared" si="20"/>
        <v/>
      </c>
      <c r="F160" s="88" t="str">
        <f t="shared" si="14"/>
        <v/>
      </c>
      <c r="G160" s="71" t="str">
        <f t="shared" si="15"/>
        <v/>
      </c>
    </row>
    <row r="161" spans="1:7" x14ac:dyDescent="0.25">
      <c r="A161" s="87" t="str">
        <f t="shared" si="16"/>
        <v/>
      </c>
      <c r="B161" s="78" t="str">
        <f t="shared" si="17"/>
        <v/>
      </c>
      <c r="C161" s="71" t="str">
        <f t="shared" si="18"/>
        <v/>
      </c>
      <c r="D161" s="88" t="str">
        <f t="shared" si="19"/>
        <v/>
      </c>
      <c r="E161" s="88" t="str">
        <f t="shared" si="20"/>
        <v/>
      </c>
      <c r="F161" s="88" t="str">
        <f t="shared" si="14"/>
        <v/>
      </c>
      <c r="G161" s="71" t="str">
        <f t="shared" si="15"/>
        <v/>
      </c>
    </row>
    <row r="162" spans="1:7" x14ac:dyDescent="0.25">
      <c r="A162" s="87" t="str">
        <f t="shared" si="16"/>
        <v/>
      </c>
      <c r="B162" s="78" t="str">
        <f t="shared" si="17"/>
        <v/>
      </c>
      <c r="C162" s="71" t="str">
        <f t="shared" si="18"/>
        <v/>
      </c>
      <c r="D162" s="88" t="str">
        <f t="shared" si="19"/>
        <v/>
      </c>
      <c r="E162" s="88" t="str">
        <f t="shared" si="20"/>
        <v/>
      </c>
      <c r="F162" s="88" t="str">
        <f t="shared" si="14"/>
        <v/>
      </c>
      <c r="G162" s="71" t="str">
        <f t="shared" si="15"/>
        <v/>
      </c>
    </row>
    <row r="163" spans="1:7" x14ac:dyDescent="0.25">
      <c r="A163" s="87" t="str">
        <f t="shared" si="16"/>
        <v/>
      </c>
      <c r="B163" s="78" t="str">
        <f t="shared" si="17"/>
        <v/>
      </c>
      <c r="C163" s="71" t="str">
        <f t="shared" si="18"/>
        <v/>
      </c>
      <c r="D163" s="88" t="str">
        <f t="shared" si="19"/>
        <v/>
      </c>
      <c r="E163" s="88" t="str">
        <f t="shared" si="20"/>
        <v/>
      </c>
      <c r="F163" s="88" t="str">
        <f t="shared" si="14"/>
        <v/>
      </c>
      <c r="G163" s="71" t="str">
        <f t="shared" si="15"/>
        <v/>
      </c>
    </row>
    <row r="164" spans="1:7" x14ac:dyDescent="0.25">
      <c r="A164" s="87" t="str">
        <f t="shared" si="16"/>
        <v/>
      </c>
      <c r="B164" s="78" t="str">
        <f t="shared" si="17"/>
        <v/>
      </c>
      <c r="C164" s="71" t="str">
        <f t="shared" si="18"/>
        <v/>
      </c>
      <c r="D164" s="88" t="str">
        <f t="shared" si="19"/>
        <v/>
      </c>
      <c r="E164" s="88" t="str">
        <f t="shared" si="20"/>
        <v/>
      </c>
      <c r="F164" s="88" t="str">
        <f t="shared" si="14"/>
        <v/>
      </c>
      <c r="G164" s="71" t="str">
        <f t="shared" si="15"/>
        <v/>
      </c>
    </row>
    <row r="165" spans="1:7" x14ac:dyDescent="0.25">
      <c r="A165" s="87" t="str">
        <f t="shared" si="16"/>
        <v/>
      </c>
      <c r="B165" s="78" t="str">
        <f t="shared" si="17"/>
        <v/>
      </c>
      <c r="C165" s="71" t="str">
        <f t="shared" si="18"/>
        <v/>
      </c>
      <c r="D165" s="88" t="str">
        <f t="shared" si="19"/>
        <v/>
      </c>
      <c r="E165" s="88" t="str">
        <f t="shared" si="20"/>
        <v/>
      </c>
      <c r="F165" s="88" t="str">
        <f t="shared" si="14"/>
        <v/>
      </c>
      <c r="G165" s="71" t="str">
        <f t="shared" si="15"/>
        <v/>
      </c>
    </row>
    <row r="166" spans="1:7" x14ac:dyDescent="0.25">
      <c r="A166" s="87" t="str">
        <f t="shared" si="16"/>
        <v/>
      </c>
      <c r="B166" s="78" t="str">
        <f t="shared" si="17"/>
        <v/>
      </c>
      <c r="C166" s="71" t="str">
        <f t="shared" si="18"/>
        <v/>
      </c>
      <c r="D166" s="88" t="str">
        <f t="shared" si="19"/>
        <v/>
      </c>
      <c r="E166" s="88" t="str">
        <f t="shared" si="20"/>
        <v/>
      </c>
      <c r="F166" s="88" t="str">
        <f t="shared" si="14"/>
        <v/>
      </c>
      <c r="G166" s="71" t="str">
        <f t="shared" si="15"/>
        <v/>
      </c>
    </row>
    <row r="167" spans="1:7" x14ac:dyDescent="0.25">
      <c r="A167" s="87" t="str">
        <f t="shared" si="16"/>
        <v/>
      </c>
      <c r="B167" s="78" t="str">
        <f t="shared" si="17"/>
        <v/>
      </c>
      <c r="C167" s="71" t="str">
        <f t="shared" si="18"/>
        <v/>
      </c>
      <c r="D167" s="88" t="str">
        <f t="shared" si="19"/>
        <v/>
      </c>
      <c r="E167" s="88" t="str">
        <f t="shared" si="20"/>
        <v/>
      </c>
      <c r="F167" s="88" t="str">
        <f t="shared" si="14"/>
        <v/>
      </c>
      <c r="G167" s="71" t="str">
        <f t="shared" si="15"/>
        <v/>
      </c>
    </row>
    <row r="168" spans="1:7" x14ac:dyDescent="0.25">
      <c r="A168" s="87" t="str">
        <f t="shared" si="16"/>
        <v/>
      </c>
      <c r="B168" s="78" t="str">
        <f t="shared" si="17"/>
        <v/>
      </c>
      <c r="C168" s="71" t="str">
        <f t="shared" si="18"/>
        <v/>
      </c>
      <c r="D168" s="88" t="str">
        <f t="shared" si="19"/>
        <v/>
      </c>
      <c r="E168" s="88" t="str">
        <f t="shared" si="20"/>
        <v/>
      </c>
      <c r="F168" s="88" t="str">
        <f t="shared" si="14"/>
        <v/>
      </c>
      <c r="G168" s="71" t="str">
        <f t="shared" si="15"/>
        <v/>
      </c>
    </row>
    <row r="169" spans="1:7" x14ac:dyDescent="0.25">
      <c r="A169" s="87" t="str">
        <f t="shared" si="16"/>
        <v/>
      </c>
      <c r="B169" s="78" t="str">
        <f t="shared" si="17"/>
        <v/>
      </c>
      <c r="C169" s="71" t="str">
        <f t="shared" si="18"/>
        <v/>
      </c>
      <c r="D169" s="88" t="str">
        <f t="shared" si="19"/>
        <v/>
      </c>
      <c r="E169" s="88" t="str">
        <f t="shared" si="20"/>
        <v/>
      </c>
      <c r="F169" s="88" t="str">
        <f t="shared" si="14"/>
        <v/>
      </c>
      <c r="G169" s="71" t="str">
        <f t="shared" si="15"/>
        <v/>
      </c>
    </row>
    <row r="170" spans="1:7" x14ac:dyDescent="0.25">
      <c r="A170" s="87" t="str">
        <f t="shared" si="16"/>
        <v/>
      </c>
      <c r="B170" s="78" t="str">
        <f t="shared" si="17"/>
        <v/>
      </c>
      <c r="C170" s="71" t="str">
        <f t="shared" si="18"/>
        <v/>
      </c>
      <c r="D170" s="88" t="str">
        <f t="shared" si="19"/>
        <v/>
      </c>
      <c r="E170" s="88" t="str">
        <f t="shared" si="20"/>
        <v/>
      </c>
      <c r="F170" s="88" t="str">
        <f t="shared" si="14"/>
        <v/>
      </c>
      <c r="G170" s="71" t="str">
        <f t="shared" si="15"/>
        <v/>
      </c>
    </row>
    <row r="171" spans="1:7" x14ac:dyDescent="0.25">
      <c r="A171" s="87" t="str">
        <f t="shared" si="16"/>
        <v/>
      </c>
      <c r="B171" s="78" t="str">
        <f t="shared" si="17"/>
        <v/>
      </c>
      <c r="C171" s="71" t="str">
        <f t="shared" si="18"/>
        <v/>
      </c>
      <c r="D171" s="88" t="str">
        <f t="shared" si="19"/>
        <v/>
      </c>
      <c r="E171" s="88" t="str">
        <f t="shared" si="20"/>
        <v/>
      </c>
      <c r="F171" s="88" t="str">
        <f t="shared" si="14"/>
        <v/>
      </c>
      <c r="G171" s="71" t="str">
        <f t="shared" si="15"/>
        <v/>
      </c>
    </row>
    <row r="172" spans="1:7" x14ac:dyDescent="0.25">
      <c r="A172" s="87" t="str">
        <f t="shared" si="16"/>
        <v/>
      </c>
      <c r="B172" s="78" t="str">
        <f t="shared" si="17"/>
        <v/>
      </c>
      <c r="C172" s="71" t="str">
        <f t="shared" si="18"/>
        <v/>
      </c>
      <c r="D172" s="88" t="str">
        <f t="shared" si="19"/>
        <v/>
      </c>
      <c r="E172" s="88" t="str">
        <f t="shared" si="20"/>
        <v/>
      </c>
      <c r="F172" s="88" t="str">
        <f t="shared" si="14"/>
        <v/>
      </c>
      <c r="G172" s="71" t="str">
        <f t="shared" si="15"/>
        <v/>
      </c>
    </row>
    <row r="173" spans="1:7" x14ac:dyDescent="0.25">
      <c r="A173" s="87" t="str">
        <f t="shared" si="16"/>
        <v/>
      </c>
      <c r="B173" s="78" t="str">
        <f t="shared" si="17"/>
        <v/>
      </c>
      <c r="C173" s="71" t="str">
        <f t="shared" si="18"/>
        <v/>
      </c>
      <c r="D173" s="88" t="str">
        <f t="shared" si="19"/>
        <v/>
      </c>
      <c r="E173" s="88" t="str">
        <f t="shared" si="20"/>
        <v/>
      </c>
      <c r="F173" s="88" t="str">
        <f t="shared" si="14"/>
        <v/>
      </c>
      <c r="G173" s="71" t="str">
        <f t="shared" si="15"/>
        <v/>
      </c>
    </row>
    <row r="174" spans="1:7" x14ac:dyDescent="0.25">
      <c r="A174" s="87" t="str">
        <f t="shared" si="16"/>
        <v/>
      </c>
      <c r="B174" s="78" t="str">
        <f t="shared" si="17"/>
        <v/>
      </c>
      <c r="C174" s="71" t="str">
        <f t="shared" si="18"/>
        <v/>
      </c>
      <c r="D174" s="88" t="str">
        <f t="shared" si="19"/>
        <v/>
      </c>
      <c r="E174" s="88" t="str">
        <f t="shared" si="20"/>
        <v/>
      </c>
      <c r="F174" s="88" t="str">
        <f t="shared" si="14"/>
        <v/>
      </c>
      <c r="G174" s="71" t="str">
        <f t="shared" si="15"/>
        <v/>
      </c>
    </row>
    <row r="175" spans="1:7" x14ac:dyDescent="0.25">
      <c r="A175" s="87" t="str">
        <f t="shared" si="16"/>
        <v/>
      </c>
      <c r="B175" s="78" t="str">
        <f t="shared" si="17"/>
        <v/>
      </c>
      <c r="C175" s="71" t="str">
        <f t="shared" si="18"/>
        <v/>
      </c>
      <c r="D175" s="88" t="str">
        <f t="shared" si="19"/>
        <v/>
      </c>
      <c r="E175" s="88" t="str">
        <f t="shared" si="20"/>
        <v/>
      </c>
      <c r="F175" s="88" t="str">
        <f t="shared" si="14"/>
        <v/>
      </c>
      <c r="G175" s="71" t="str">
        <f t="shared" si="15"/>
        <v/>
      </c>
    </row>
    <row r="176" spans="1:7" x14ac:dyDescent="0.25">
      <c r="A176" s="87" t="str">
        <f t="shared" si="16"/>
        <v/>
      </c>
      <c r="B176" s="78" t="str">
        <f t="shared" si="17"/>
        <v/>
      </c>
      <c r="C176" s="71" t="str">
        <f t="shared" si="18"/>
        <v/>
      </c>
      <c r="D176" s="88" t="str">
        <f t="shared" si="19"/>
        <v/>
      </c>
      <c r="E176" s="88" t="str">
        <f t="shared" si="20"/>
        <v/>
      </c>
      <c r="F176" s="88" t="str">
        <f t="shared" si="14"/>
        <v/>
      </c>
      <c r="G176" s="71" t="str">
        <f t="shared" si="15"/>
        <v/>
      </c>
    </row>
    <row r="177" spans="1:7" x14ac:dyDescent="0.25">
      <c r="A177" s="87" t="str">
        <f t="shared" si="16"/>
        <v/>
      </c>
      <c r="B177" s="78" t="str">
        <f t="shared" si="17"/>
        <v/>
      </c>
      <c r="C177" s="71" t="str">
        <f t="shared" si="18"/>
        <v/>
      </c>
      <c r="D177" s="88" t="str">
        <f t="shared" si="19"/>
        <v/>
      </c>
      <c r="E177" s="88" t="str">
        <f t="shared" si="20"/>
        <v/>
      </c>
      <c r="F177" s="88" t="str">
        <f t="shared" si="14"/>
        <v/>
      </c>
      <c r="G177" s="71" t="str">
        <f t="shared" si="15"/>
        <v/>
      </c>
    </row>
    <row r="178" spans="1:7" x14ac:dyDescent="0.25">
      <c r="A178" s="87" t="str">
        <f t="shared" si="16"/>
        <v/>
      </c>
      <c r="B178" s="78" t="str">
        <f t="shared" si="17"/>
        <v/>
      </c>
      <c r="C178" s="71" t="str">
        <f t="shared" si="18"/>
        <v/>
      </c>
      <c r="D178" s="88" t="str">
        <f t="shared" si="19"/>
        <v/>
      </c>
      <c r="E178" s="88" t="str">
        <f t="shared" si="20"/>
        <v/>
      </c>
      <c r="F178" s="88" t="str">
        <f t="shared" si="14"/>
        <v/>
      </c>
      <c r="G178" s="71" t="str">
        <f t="shared" si="15"/>
        <v/>
      </c>
    </row>
    <row r="179" spans="1:7" x14ac:dyDescent="0.25">
      <c r="A179" s="87" t="str">
        <f t="shared" si="16"/>
        <v/>
      </c>
      <c r="B179" s="78" t="str">
        <f t="shared" si="17"/>
        <v/>
      </c>
      <c r="C179" s="71" t="str">
        <f t="shared" si="18"/>
        <v/>
      </c>
      <c r="D179" s="88" t="str">
        <f t="shared" si="19"/>
        <v/>
      </c>
      <c r="E179" s="88" t="str">
        <f t="shared" si="20"/>
        <v/>
      </c>
      <c r="F179" s="88" t="str">
        <f t="shared" si="14"/>
        <v/>
      </c>
      <c r="G179" s="71" t="str">
        <f t="shared" si="15"/>
        <v/>
      </c>
    </row>
    <row r="180" spans="1:7" x14ac:dyDescent="0.25">
      <c r="A180" s="87" t="str">
        <f t="shared" si="16"/>
        <v/>
      </c>
      <c r="B180" s="78" t="str">
        <f t="shared" si="17"/>
        <v/>
      </c>
      <c r="C180" s="71" t="str">
        <f t="shared" si="18"/>
        <v/>
      </c>
      <c r="D180" s="88" t="str">
        <f t="shared" si="19"/>
        <v/>
      </c>
      <c r="E180" s="88" t="str">
        <f t="shared" si="20"/>
        <v/>
      </c>
      <c r="F180" s="88" t="str">
        <f t="shared" si="14"/>
        <v/>
      </c>
      <c r="G180" s="71" t="str">
        <f t="shared" si="15"/>
        <v/>
      </c>
    </row>
    <row r="181" spans="1:7" x14ac:dyDescent="0.25">
      <c r="A181" s="87" t="str">
        <f t="shared" si="16"/>
        <v/>
      </c>
      <c r="B181" s="78" t="str">
        <f t="shared" si="17"/>
        <v/>
      </c>
      <c r="C181" s="71" t="str">
        <f t="shared" si="18"/>
        <v/>
      </c>
      <c r="D181" s="88" t="str">
        <f t="shared" si="19"/>
        <v/>
      </c>
      <c r="E181" s="88" t="str">
        <f t="shared" si="20"/>
        <v/>
      </c>
      <c r="F181" s="88" t="str">
        <f t="shared" si="14"/>
        <v/>
      </c>
      <c r="G181" s="71" t="str">
        <f t="shared" si="15"/>
        <v/>
      </c>
    </row>
    <row r="182" spans="1:7" x14ac:dyDescent="0.25">
      <c r="A182" s="87" t="str">
        <f t="shared" si="16"/>
        <v/>
      </c>
      <c r="B182" s="78" t="str">
        <f t="shared" si="17"/>
        <v/>
      </c>
      <c r="C182" s="71" t="str">
        <f t="shared" si="18"/>
        <v/>
      </c>
      <c r="D182" s="88" t="str">
        <f t="shared" si="19"/>
        <v/>
      </c>
      <c r="E182" s="88" t="str">
        <f t="shared" si="20"/>
        <v/>
      </c>
      <c r="F182" s="88" t="str">
        <f t="shared" si="14"/>
        <v/>
      </c>
      <c r="G182" s="71" t="str">
        <f t="shared" si="15"/>
        <v/>
      </c>
    </row>
    <row r="183" spans="1:7" x14ac:dyDescent="0.25">
      <c r="A183" s="87" t="str">
        <f t="shared" si="16"/>
        <v/>
      </c>
      <c r="B183" s="78" t="str">
        <f t="shared" si="17"/>
        <v/>
      </c>
      <c r="C183" s="71" t="str">
        <f t="shared" si="18"/>
        <v/>
      </c>
      <c r="D183" s="88" t="str">
        <f t="shared" si="19"/>
        <v/>
      </c>
      <c r="E183" s="88" t="str">
        <f t="shared" si="20"/>
        <v/>
      </c>
      <c r="F183" s="88" t="str">
        <f t="shared" si="14"/>
        <v/>
      </c>
      <c r="G183" s="71" t="str">
        <f t="shared" si="15"/>
        <v/>
      </c>
    </row>
    <row r="184" spans="1:7" x14ac:dyDescent="0.25">
      <c r="A184" s="87" t="str">
        <f t="shared" si="16"/>
        <v/>
      </c>
      <c r="B184" s="78" t="str">
        <f t="shared" si="17"/>
        <v/>
      </c>
      <c r="C184" s="71" t="str">
        <f t="shared" si="18"/>
        <v/>
      </c>
      <c r="D184" s="88" t="str">
        <f t="shared" si="19"/>
        <v/>
      </c>
      <c r="E184" s="88" t="str">
        <f t="shared" si="20"/>
        <v/>
      </c>
      <c r="F184" s="88" t="str">
        <f t="shared" si="14"/>
        <v/>
      </c>
      <c r="G184" s="71" t="str">
        <f t="shared" si="15"/>
        <v/>
      </c>
    </row>
    <row r="185" spans="1:7" x14ac:dyDescent="0.25">
      <c r="A185" s="87" t="str">
        <f t="shared" si="16"/>
        <v/>
      </c>
      <c r="B185" s="78" t="str">
        <f t="shared" si="17"/>
        <v/>
      </c>
      <c r="C185" s="71" t="str">
        <f t="shared" si="18"/>
        <v/>
      </c>
      <c r="D185" s="88" t="str">
        <f t="shared" si="19"/>
        <v/>
      </c>
      <c r="E185" s="88" t="str">
        <f t="shared" si="20"/>
        <v/>
      </c>
      <c r="F185" s="88" t="str">
        <f t="shared" si="14"/>
        <v/>
      </c>
      <c r="G185" s="71" t="str">
        <f t="shared" si="15"/>
        <v/>
      </c>
    </row>
    <row r="186" spans="1:7" x14ac:dyDescent="0.25">
      <c r="A186" s="87" t="str">
        <f t="shared" si="16"/>
        <v/>
      </c>
      <c r="B186" s="78" t="str">
        <f t="shared" si="17"/>
        <v/>
      </c>
      <c r="C186" s="71" t="str">
        <f t="shared" si="18"/>
        <v/>
      </c>
      <c r="D186" s="88" t="str">
        <f t="shared" si="19"/>
        <v/>
      </c>
      <c r="E186" s="88" t="str">
        <f t="shared" si="20"/>
        <v/>
      </c>
      <c r="F186" s="88" t="str">
        <f t="shared" si="14"/>
        <v/>
      </c>
      <c r="G186" s="71" t="str">
        <f t="shared" si="15"/>
        <v/>
      </c>
    </row>
    <row r="187" spans="1:7" x14ac:dyDescent="0.25">
      <c r="A187" s="87" t="str">
        <f t="shared" si="16"/>
        <v/>
      </c>
      <c r="B187" s="78" t="str">
        <f t="shared" si="17"/>
        <v/>
      </c>
      <c r="C187" s="71" t="str">
        <f t="shared" si="18"/>
        <v/>
      </c>
      <c r="D187" s="88" t="str">
        <f t="shared" si="19"/>
        <v/>
      </c>
      <c r="E187" s="88" t="str">
        <f t="shared" si="20"/>
        <v/>
      </c>
      <c r="F187" s="88" t="str">
        <f t="shared" si="14"/>
        <v/>
      </c>
      <c r="G187" s="71" t="str">
        <f t="shared" si="15"/>
        <v/>
      </c>
    </row>
    <row r="188" spans="1:7" x14ac:dyDescent="0.25">
      <c r="A188" s="87" t="str">
        <f t="shared" si="16"/>
        <v/>
      </c>
      <c r="B188" s="78" t="str">
        <f t="shared" si="17"/>
        <v/>
      </c>
      <c r="C188" s="71" t="str">
        <f t="shared" si="18"/>
        <v/>
      </c>
      <c r="D188" s="88" t="str">
        <f t="shared" si="19"/>
        <v/>
      </c>
      <c r="E188" s="88" t="str">
        <f t="shared" si="20"/>
        <v/>
      </c>
      <c r="F188" s="88" t="str">
        <f t="shared" si="14"/>
        <v/>
      </c>
      <c r="G188" s="71" t="str">
        <f t="shared" si="15"/>
        <v/>
      </c>
    </row>
    <row r="189" spans="1:7" x14ac:dyDescent="0.25">
      <c r="A189" s="87" t="str">
        <f t="shared" si="16"/>
        <v/>
      </c>
      <c r="B189" s="78" t="str">
        <f t="shared" si="17"/>
        <v/>
      </c>
      <c r="C189" s="71" t="str">
        <f t="shared" si="18"/>
        <v/>
      </c>
      <c r="D189" s="88" t="str">
        <f t="shared" si="19"/>
        <v/>
      </c>
      <c r="E189" s="88" t="str">
        <f t="shared" si="20"/>
        <v/>
      </c>
      <c r="F189" s="88" t="str">
        <f t="shared" si="14"/>
        <v/>
      </c>
      <c r="G189" s="71" t="str">
        <f t="shared" si="15"/>
        <v/>
      </c>
    </row>
    <row r="190" spans="1:7" x14ac:dyDescent="0.25">
      <c r="A190" s="87" t="str">
        <f t="shared" si="16"/>
        <v/>
      </c>
      <c r="B190" s="78" t="str">
        <f t="shared" si="17"/>
        <v/>
      </c>
      <c r="C190" s="71" t="str">
        <f t="shared" si="18"/>
        <v/>
      </c>
      <c r="D190" s="88" t="str">
        <f t="shared" si="19"/>
        <v/>
      </c>
      <c r="E190" s="88" t="str">
        <f t="shared" si="20"/>
        <v/>
      </c>
      <c r="F190" s="88" t="str">
        <f t="shared" si="14"/>
        <v/>
      </c>
      <c r="G190" s="71" t="str">
        <f t="shared" si="15"/>
        <v/>
      </c>
    </row>
    <row r="191" spans="1:7" x14ac:dyDescent="0.25">
      <c r="A191" s="87" t="str">
        <f t="shared" si="16"/>
        <v/>
      </c>
      <c r="B191" s="78" t="str">
        <f t="shared" si="17"/>
        <v/>
      </c>
      <c r="C191" s="71" t="str">
        <f t="shared" si="18"/>
        <v/>
      </c>
      <c r="D191" s="88" t="str">
        <f t="shared" si="19"/>
        <v/>
      </c>
      <c r="E191" s="88" t="str">
        <f t="shared" si="20"/>
        <v/>
      </c>
      <c r="F191" s="88" t="str">
        <f t="shared" si="14"/>
        <v/>
      </c>
      <c r="G191" s="71" t="str">
        <f t="shared" si="15"/>
        <v/>
      </c>
    </row>
    <row r="192" spans="1:7" x14ac:dyDescent="0.25">
      <c r="A192" s="87" t="str">
        <f t="shared" si="16"/>
        <v/>
      </c>
      <c r="B192" s="78" t="str">
        <f t="shared" si="17"/>
        <v/>
      </c>
      <c r="C192" s="71" t="str">
        <f t="shared" si="18"/>
        <v/>
      </c>
      <c r="D192" s="88" t="str">
        <f t="shared" si="19"/>
        <v/>
      </c>
      <c r="E192" s="88" t="str">
        <f t="shared" si="20"/>
        <v/>
      </c>
      <c r="F192" s="88" t="str">
        <f t="shared" si="14"/>
        <v/>
      </c>
      <c r="G192" s="71" t="str">
        <f t="shared" si="15"/>
        <v/>
      </c>
    </row>
    <row r="193" spans="1:7" x14ac:dyDescent="0.25">
      <c r="A193" s="87" t="str">
        <f t="shared" si="16"/>
        <v/>
      </c>
      <c r="B193" s="78" t="str">
        <f t="shared" si="17"/>
        <v/>
      </c>
      <c r="C193" s="71" t="str">
        <f t="shared" si="18"/>
        <v/>
      </c>
      <c r="D193" s="88" t="str">
        <f t="shared" si="19"/>
        <v/>
      </c>
      <c r="E193" s="88" t="str">
        <f t="shared" si="20"/>
        <v/>
      </c>
      <c r="F193" s="88" t="str">
        <f t="shared" si="14"/>
        <v/>
      </c>
      <c r="G193" s="71" t="str">
        <f t="shared" si="15"/>
        <v/>
      </c>
    </row>
    <row r="194" spans="1:7" x14ac:dyDescent="0.25">
      <c r="A194" s="87" t="str">
        <f t="shared" si="16"/>
        <v/>
      </c>
      <c r="B194" s="78" t="str">
        <f t="shared" si="17"/>
        <v/>
      </c>
      <c r="C194" s="71" t="str">
        <f t="shared" si="18"/>
        <v/>
      </c>
      <c r="D194" s="88" t="str">
        <f t="shared" si="19"/>
        <v/>
      </c>
      <c r="E194" s="88" t="str">
        <f t="shared" si="20"/>
        <v/>
      </c>
      <c r="F194" s="88" t="str">
        <f t="shared" si="14"/>
        <v/>
      </c>
      <c r="G194" s="71" t="str">
        <f t="shared" si="15"/>
        <v/>
      </c>
    </row>
    <row r="195" spans="1:7" x14ac:dyDescent="0.25">
      <c r="A195" s="87" t="str">
        <f t="shared" si="16"/>
        <v/>
      </c>
      <c r="B195" s="78" t="str">
        <f t="shared" si="17"/>
        <v/>
      </c>
      <c r="C195" s="71" t="str">
        <f t="shared" si="18"/>
        <v/>
      </c>
      <c r="D195" s="88" t="str">
        <f t="shared" si="19"/>
        <v/>
      </c>
      <c r="E195" s="88" t="str">
        <f t="shared" si="20"/>
        <v/>
      </c>
      <c r="F195" s="88" t="str">
        <f t="shared" si="14"/>
        <v/>
      </c>
      <c r="G195" s="71" t="str">
        <f t="shared" si="15"/>
        <v/>
      </c>
    </row>
    <row r="196" spans="1:7" x14ac:dyDescent="0.25">
      <c r="A196" s="87" t="str">
        <f t="shared" si="16"/>
        <v/>
      </c>
      <c r="B196" s="78" t="str">
        <f t="shared" si="17"/>
        <v/>
      </c>
      <c r="C196" s="71" t="str">
        <f t="shared" si="18"/>
        <v/>
      </c>
      <c r="D196" s="88" t="str">
        <f t="shared" si="19"/>
        <v/>
      </c>
      <c r="E196" s="88" t="str">
        <f t="shared" si="20"/>
        <v/>
      </c>
      <c r="F196" s="88" t="str">
        <f t="shared" si="14"/>
        <v/>
      </c>
      <c r="G196" s="71" t="str">
        <f t="shared" si="15"/>
        <v/>
      </c>
    </row>
    <row r="197" spans="1:7" x14ac:dyDescent="0.25">
      <c r="A197" s="87" t="str">
        <f t="shared" si="16"/>
        <v/>
      </c>
      <c r="B197" s="78" t="str">
        <f t="shared" si="17"/>
        <v/>
      </c>
      <c r="C197" s="71" t="str">
        <f t="shared" si="18"/>
        <v/>
      </c>
      <c r="D197" s="88" t="str">
        <f t="shared" si="19"/>
        <v/>
      </c>
      <c r="E197" s="88" t="str">
        <f t="shared" si="20"/>
        <v/>
      </c>
      <c r="F197" s="88" t="str">
        <f t="shared" si="14"/>
        <v/>
      </c>
      <c r="G197" s="71" t="str">
        <f t="shared" si="15"/>
        <v/>
      </c>
    </row>
    <row r="198" spans="1:7" x14ac:dyDescent="0.25">
      <c r="A198" s="87" t="str">
        <f t="shared" si="16"/>
        <v/>
      </c>
      <c r="B198" s="78" t="str">
        <f t="shared" si="17"/>
        <v/>
      </c>
      <c r="C198" s="71" t="str">
        <f t="shared" si="18"/>
        <v/>
      </c>
      <c r="D198" s="88" t="str">
        <f t="shared" si="19"/>
        <v/>
      </c>
      <c r="E198" s="88" t="str">
        <f t="shared" si="20"/>
        <v/>
      </c>
      <c r="F198" s="88" t="str">
        <f t="shared" si="14"/>
        <v/>
      </c>
      <c r="G198" s="71" t="str">
        <f t="shared" si="15"/>
        <v/>
      </c>
    </row>
    <row r="199" spans="1:7" x14ac:dyDescent="0.25">
      <c r="A199" s="87" t="str">
        <f t="shared" si="16"/>
        <v/>
      </c>
      <c r="B199" s="78" t="str">
        <f t="shared" si="17"/>
        <v/>
      </c>
      <c r="C199" s="71" t="str">
        <f t="shared" si="18"/>
        <v/>
      </c>
      <c r="D199" s="88" t="str">
        <f t="shared" si="19"/>
        <v/>
      </c>
      <c r="E199" s="88" t="str">
        <f t="shared" si="20"/>
        <v/>
      </c>
      <c r="F199" s="88" t="str">
        <f t="shared" si="14"/>
        <v/>
      </c>
      <c r="G199" s="71" t="str">
        <f t="shared" si="15"/>
        <v/>
      </c>
    </row>
    <row r="200" spans="1:7" x14ac:dyDescent="0.25">
      <c r="A200" s="87" t="str">
        <f t="shared" si="16"/>
        <v/>
      </c>
      <c r="B200" s="78" t="str">
        <f t="shared" si="17"/>
        <v/>
      </c>
      <c r="C200" s="71" t="str">
        <f t="shared" si="18"/>
        <v/>
      </c>
      <c r="D200" s="88" t="str">
        <f t="shared" si="19"/>
        <v/>
      </c>
      <c r="E200" s="88" t="str">
        <f t="shared" si="20"/>
        <v/>
      </c>
      <c r="F200" s="88" t="str">
        <f t="shared" si="14"/>
        <v/>
      </c>
      <c r="G200" s="71" t="str">
        <f t="shared" si="15"/>
        <v/>
      </c>
    </row>
    <row r="201" spans="1:7" x14ac:dyDescent="0.25">
      <c r="A201" s="87" t="str">
        <f t="shared" si="16"/>
        <v/>
      </c>
      <c r="B201" s="78" t="str">
        <f t="shared" si="17"/>
        <v/>
      </c>
      <c r="C201" s="71" t="str">
        <f t="shared" si="18"/>
        <v/>
      </c>
      <c r="D201" s="88" t="str">
        <f t="shared" si="19"/>
        <v/>
      </c>
      <c r="E201" s="88" t="str">
        <f t="shared" si="20"/>
        <v/>
      </c>
      <c r="F201" s="88" t="str">
        <f t="shared" si="14"/>
        <v/>
      </c>
      <c r="G201" s="71" t="str">
        <f t="shared" si="15"/>
        <v/>
      </c>
    </row>
    <row r="202" spans="1:7" x14ac:dyDescent="0.25">
      <c r="A202" s="87" t="str">
        <f t="shared" si="16"/>
        <v/>
      </c>
      <c r="B202" s="78" t="str">
        <f t="shared" si="17"/>
        <v/>
      </c>
      <c r="C202" s="71" t="str">
        <f t="shared" si="18"/>
        <v/>
      </c>
      <c r="D202" s="88" t="str">
        <f t="shared" si="19"/>
        <v/>
      </c>
      <c r="E202" s="88" t="str">
        <f t="shared" si="20"/>
        <v/>
      </c>
      <c r="F202" s="88" t="str">
        <f t="shared" si="14"/>
        <v/>
      </c>
      <c r="G202" s="71" t="str">
        <f t="shared" si="15"/>
        <v/>
      </c>
    </row>
    <row r="203" spans="1:7" x14ac:dyDescent="0.25">
      <c r="A203" s="87" t="str">
        <f t="shared" si="16"/>
        <v/>
      </c>
      <c r="B203" s="78" t="str">
        <f t="shared" si="17"/>
        <v/>
      </c>
      <c r="C203" s="71" t="str">
        <f t="shared" si="18"/>
        <v/>
      </c>
      <c r="D203" s="88" t="str">
        <f t="shared" si="19"/>
        <v/>
      </c>
      <c r="E203" s="88" t="str">
        <f t="shared" si="20"/>
        <v/>
      </c>
      <c r="F203" s="88" t="str">
        <f t="shared" si="14"/>
        <v/>
      </c>
      <c r="G203" s="71" t="str">
        <f t="shared" si="15"/>
        <v/>
      </c>
    </row>
    <row r="204" spans="1:7" x14ac:dyDescent="0.25">
      <c r="A204" s="87" t="str">
        <f t="shared" si="16"/>
        <v/>
      </c>
      <c r="B204" s="78" t="str">
        <f t="shared" si="17"/>
        <v/>
      </c>
      <c r="C204" s="71" t="str">
        <f t="shared" si="18"/>
        <v/>
      </c>
      <c r="D204" s="88" t="str">
        <f t="shared" si="19"/>
        <v/>
      </c>
      <c r="E204" s="88" t="str">
        <f t="shared" si="20"/>
        <v/>
      </c>
      <c r="F204" s="88" t="str">
        <f t="shared" si="14"/>
        <v/>
      </c>
      <c r="G204" s="71" t="str">
        <f t="shared" si="15"/>
        <v/>
      </c>
    </row>
    <row r="205" spans="1:7" x14ac:dyDescent="0.25">
      <c r="A205" s="87" t="str">
        <f t="shared" si="16"/>
        <v/>
      </c>
      <c r="B205" s="78" t="str">
        <f t="shared" si="17"/>
        <v/>
      </c>
      <c r="C205" s="71" t="str">
        <f t="shared" si="18"/>
        <v/>
      </c>
      <c r="D205" s="88" t="str">
        <f t="shared" si="19"/>
        <v/>
      </c>
      <c r="E205" s="88" t="str">
        <f t="shared" si="20"/>
        <v/>
      </c>
      <c r="F205" s="88" t="str">
        <f t="shared" si="14"/>
        <v/>
      </c>
      <c r="G205" s="71" t="str">
        <f t="shared" si="15"/>
        <v/>
      </c>
    </row>
    <row r="206" spans="1:7" x14ac:dyDescent="0.25">
      <c r="A206" s="87" t="str">
        <f t="shared" si="16"/>
        <v/>
      </c>
      <c r="B206" s="78" t="str">
        <f t="shared" si="17"/>
        <v/>
      </c>
      <c r="C206" s="71" t="str">
        <f t="shared" si="18"/>
        <v/>
      </c>
      <c r="D206" s="88" t="str">
        <f t="shared" si="19"/>
        <v/>
      </c>
      <c r="E206" s="88" t="str">
        <f t="shared" si="20"/>
        <v/>
      </c>
      <c r="F206" s="88" t="str">
        <f t="shared" si="14"/>
        <v/>
      </c>
      <c r="G206" s="71" t="str">
        <f t="shared" si="15"/>
        <v/>
      </c>
    </row>
    <row r="207" spans="1:7" x14ac:dyDescent="0.25">
      <c r="A207" s="87" t="str">
        <f t="shared" si="16"/>
        <v/>
      </c>
      <c r="B207" s="78" t="str">
        <f t="shared" si="17"/>
        <v/>
      </c>
      <c r="C207" s="71" t="str">
        <f t="shared" si="18"/>
        <v/>
      </c>
      <c r="D207" s="88" t="str">
        <f t="shared" si="19"/>
        <v/>
      </c>
      <c r="E207" s="88" t="str">
        <f t="shared" si="20"/>
        <v/>
      </c>
      <c r="F207" s="88" t="str">
        <f t="shared" si="14"/>
        <v/>
      </c>
      <c r="G207" s="71" t="str">
        <f t="shared" si="15"/>
        <v/>
      </c>
    </row>
    <row r="208" spans="1:7" x14ac:dyDescent="0.25">
      <c r="A208" s="87" t="str">
        <f t="shared" si="16"/>
        <v/>
      </c>
      <c r="B208" s="78" t="str">
        <f t="shared" si="17"/>
        <v/>
      </c>
      <c r="C208" s="71" t="str">
        <f t="shared" si="18"/>
        <v/>
      </c>
      <c r="D208" s="88" t="str">
        <f t="shared" si="19"/>
        <v/>
      </c>
      <c r="E208" s="88" t="str">
        <f t="shared" si="20"/>
        <v/>
      </c>
      <c r="F208" s="88" t="str">
        <f t="shared" ref="F208:F271" si="21">IF(B208="","",SUM(D208:E208))</f>
        <v/>
      </c>
      <c r="G208" s="71" t="str">
        <f t="shared" ref="G208:G271" si="22">IF(B208="","",SUM(C208)-SUM(E208))</f>
        <v/>
      </c>
    </row>
    <row r="209" spans="1:7" x14ac:dyDescent="0.25">
      <c r="A209" s="87" t="str">
        <f t="shared" ref="A209:A272" si="23">IF(B209="","",EDATE(A208,1))</f>
        <v/>
      </c>
      <c r="B209" s="78" t="str">
        <f t="shared" ref="B209:B272" si="24">IF(B208="","",IF(SUM(B208)+1&lt;=$E$7,SUM(B208)+1,""))</f>
        <v/>
      </c>
      <c r="C209" s="71" t="str">
        <f t="shared" ref="C209:C272" si="25">IF(B209="","",G208)</f>
        <v/>
      </c>
      <c r="D209" s="88" t="str">
        <f t="shared" ref="D209:D272" si="26">IF(B209="","",IPMT($E$11/12,B209,$E$7,-$E$8,$E$9,0))</f>
        <v/>
      </c>
      <c r="E209" s="88" t="str">
        <f t="shared" ref="E209:E272" si="27">IF(B209="","",PPMT($E$11/12,B209,$E$7,-$E$8,$E$9,0))</f>
        <v/>
      </c>
      <c r="F209" s="88" t="str">
        <f t="shared" si="21"/>
        <v/>
      </c>
      <c r="G209" s="71" t="str">
        <f t="shared" si="22"/>
        <v/>
      </c>
    </row>
    <row r="210" spans="1:7" x14ac:dyDescent="0.25">
      <c r="A210" s="87" t="str">
        <f t="shared" si="23"/>
        <v/>
      </c>
      <c r="B210" s="78" t="str">
        <f t="shared" si="24"/>
        <v/>
      </c>
      <c r="C210" s="71" t="str">
        <f t="shared" si="25"/>
        <v/>
      </c>
      <c r="D210" s="88" t="str">
        <f t="shared" si="26"/>
        <v/>
      </c>
      <c r="E210" s="88" t="str">
        <f t="shared" si="27"/>
        <v/>
      </c>
      <c r="F210" s="88" t="str">
        <f t="shared" si="21"/>
        <v/>
      </c>
      <c r="G210" s="71" t="str">
        <f t="shared" si="22"/>
        <v/>
      </c>
    </row>
    <row r="211" spans="1:7" x14ac:dyDescent="0.25">
      <c r="A211" s="87" t="str">
        <f t="shared" si="23"/>
        <v/>
      </c>
      <c r="B211" s="78" t="str">
        <f t="shared" si="24"/>
        <v/>
      </c>
      <c r="C211" s="71" t="str">
        <f t="shared" si="25"/>
        <v/>
      </c>
      <c r="D211" s="88" t="str">
        <f t="shared" si="26"/>
        <v/>
      </c>
      <c r="E211" s="88" t="str">
        <f t="shared" si="27"/>
        <v/>
      </c>
      <c r="F211" s="88" t="str">
        <f t="shared" si="21"/>
        <v/>
      </c>
      <c r="G211" s="71" t="str">
        <f t="shared" si="22"/>
        <v/>
      </c>
    </row>
    <row r="212" spans="1:7" x14ac:dyDescent="0.25">
      <c r="A212" s="87" t="str">
        <f t="shared" si="23"/>
        <v/>
      </c>
      <c r="B212" s="78" t="str">
        <f t="shared" si="24"/>
        <v/>
      </c>
      <c r="C212" s="71" t="str">
        <f t="shared" si="25"/>
        <v/>
      </c>
      <c r="D212" s="88" t="str">
        <f t="shared" si="26"/>
        <v/>
      </c>
      <c r="E212" s="88" t="str">
        <f t="shared" si="27"/>
        <v/>
      </c>
      <c r="F212" s="88" t="str">
        <f t="shared" si="21"/>
        <v/>
      </c>
      <c r="G212" s="71" t="str">
        <f t="shared" si="22"/>
        <v/>
      </c>
    </row>
    <row r="213" spans="1:7" x14ac:dyDescent="0.25">
      <c r="A213" s="87" t="str">
        <f t="shared" si="23"/>
        <v/>
      </c>
      <c r="B213" s="78" t="str">
        <f t="shared" si="24"/>
        <v/>
      </c>
      <c r="C213" s="71" t="str">
        <f t="shared" si="25"/>
        <v/>
      </c>
      <c r="D213" s="88" t="str">
        <f t="shared" si="26"/>
        <v/>
      </c>
      <c r="E213" s="88" t="str">
        <f t="shared" si="27"/>
        <v/>
      </c>
      <c r="F213" s="88" t="str">
        <f t="shared" si="21"/>
        <v/>
      </c>
      <c r="G213" s="71" t="str">
        <f t="shared" si="22"/>
        <v/>
      </c>
    </row>
    <row r="214" spans="1:7" x14ac:dyDescent="0.25">
      <c r="A214" s="87" t="str">
        <f t="shared" si="23"/>
        <v/>
      </c>
      <c r="B214" s="78" t="str">
        <f t="shared" si="24"/>
        <v/>
      </c>
      <c r="C214" s="71" t="str">
        <f t="shared" si="25"/>
        <v/>
      </c>
      <c r="D214" s="88" t="str">
        <f t="shared" si="26"/>
        <v/>
      </c>
      <c r="E214" s="88" t="str">
        <f t="shared" si="27"/>
        <v/>
      </c>
      <c r="F214" s="88" t="str">
        <f t="shared" si="21"/>
        <v/>
      </c>
      <c r="G214" s="71" t="str">
        <f t="shared" si="22"/>
        <v/>
      </c>
    </row>
    <row r="215" spans="1:7" x14ac:dyDescent="0.25">
      <c r="A215" s="87" t="str">
        <f t="shared" si="23"/>
        <v/>
      </c>
      <c r="B215" s="78" t="str">
        <f t="shared" si="24"/>
        <v/>
      </c>
      <c r="C215" s="71" t="str">
        <f t="shared" si="25"/>
        <v/>
      </c>
      <c r="D215" s="88" t="str">
        <f t="shared" si="26"/>
        <v/>
      </c>
      <c r="E215" s="88" t="str">
        <f t="shared" si="27"/>
        <v/>
      </c>
      <c r="F215" s="88" t="str">
        <f t="shared" si="21"/>
        <v/>
      </c>
      <c r="G215" s="71" t="str">
        <f t="shared" si="22"/>
        <v/>
      </c>
    </row>
    <row r="216" spans="1:7" x14ac:dyDescent="0.25">
      <c r="A216" s="87" t="str">
        <f t="shared" si="23"/>
        <v/>
      </c>
      <c r="B216" s="78" t="str">
        <f t="shared" si="24"/>
        <v/>
      </c>
      <c r="C216" s="71" t="str">
        <f t="shared" si="25"/>
        <v/>
      </c>
      <c r="D216" s="88" t="str">
        <f t="shared" si="26"/>
        <v/>
      </c>
      <c r="E216" s="88" t="str">
        <f t="shared" si="27"/>
        <v/>
      </c>
      <c r="F216" s="88" t="str">
        <f t="shared" si="21"/>
        <v/>
      </c>
      <c r="G216" s="71" t="str">
        <f t="shared" si="22"/>
        <v/>
      </c>
    </row>
    <row r="217" spans="1:7" x14ac:dyDescent="0.25">
      <c r="A217" s="87" t="str">
        <f t="shared" si="23"/>
        <v/>
      </c>
      <c r="B217" s="78" t="str">
        <f t="shared" si="24"/>
        <v/>
      </c>
      <c r="C217" s="71" t="str">
        <f t="shared" si="25"/>
        <v/>
      </c>
      <c r="D217" s="88" t="str">
        <f t="shared" si="26"/>
        <v/>
      </c>
      <c r="E217" s="88" t="str">
        <f t="shared" si="27"/>
        <v/>
      </c>
      <c r="F217" s="88" t="str">
        <f t="shared" si="21"/>
        <v/>
      </c>
      <c r="G217" s="71" t="str">
        <f t="shared" si="22"/>
        <v/>
      </c>
    </row>
    <row r="218" spans="1:7" x14ac:dyDescent="0.25">
      <c r="A218" s="87" t="str">
        <f t="shared" si="23"/>
        <v/>
      </c>
      <c r="B218" s="78" t="str">
        <f t="shared" si="24"/>
        <v/>
      </c>
      <c r="C218" s="71" t="str">
        <f t="shared" si="25"/>
        <v/>
      </c>
      <c r="D218" s="88" t="str">
        <f t="shared" si="26"/>
        <v/>
      </c>
      <c r="E218" s="88" t="str">
        <f t="shared" si="27"/>
        <v/>
      </c>
      <c r="F218" s="88" t="str">
        <f t="shared" si="21"/>
        <v/>
      </c>
      <c r="G218" s="71" t="str">
        <f t="shared" si="22"/>
        <v/>
      </c>
    </row>
    <row r="219" spans="1:7" x14ac:dyDescent="0.25">
      <c r="A219" s="87" t="str">
        <f t="shared" si="23"/>
        <v/>
      </c>
      <c r="B219" s="78" t="str">
        <f t="shared" si="24"/>
        <v/>
      </c>
      <c r="C219" s="71" t="str">
        <f t="shared" si="25"/>
        <v/>
      </c>
      <c r="D219" s="88" t="str">
        <f t="shared" si="26"/>
        <v/>
      </c>
      <c r="E219" s="88" t="str">
        <f t="shared" si="27"/>
        <v/>
      </c>
      <c r="F219" s="88" t="str">
        <f t="shared" si="21"/>
        <v/>
      </c>
      <c r="G219" s="71" t="str">
        <f t="shared" si="22"/>
        <v/>
      </c>
    </row>
    <row r="220" spans="1:7" x14ac:dyDescent="0.25">
      <c r="A220" s="87" t="str">
        <f t="shared" si="23"/>
        <v/>
      </c>
      <c r="B220" s="78" t="str">
        <f t="shared" si="24"/>
        <v/>
      </c>
      <c r="C220" s="71" t="str">
        <f t="shared" si="25"/>
        <v/>
      </c>
      <c r="D220" s="88" t="str">
        <f t="shared" si="26"/>
        <v/>
      </c>
      <c r="E220" s="88" t="str">
        <f t="shared" si="27"/>
        <v/>
      </c>
      <c r="F220" s="88" t="str">
        <f t="shared" si="21"/>
        <v/>
      </c>
      <c r="G220" s="71" t="str">
        <f t="shared" si="22"/>
        <v/>
      </c>
    </row>
    <row r="221" spans="1:7" x14ac:dyDescent="0.25">
      <c r="A221" s="87" t="str">
        <f t="shared" si="23"/>
        <v/>
      </c>
      <c r="B221" s="78" t="str">
        <f t="shared" si="24"/>
        <v/>
      </c>
      <c r="C221" s="71" t="str">
        <f t="shared" si="25"/>
        <v/>
      </c>
      <c r="D221" s="88" t="str">
        <f t="shared" si="26"/>
        <v/>
      </c>
      <c r="E221" s="88" t="str">
        <f t="shared" si="27"/>
        <v/>
      </c>
      <c r="F221" s="88" t="str">
        <f t="shared" si="21"/>
        <v/>
      </c>
      <c r="G221" s="71" t="str">
        <f t="shared" si="22"/>
        <v/>
      </c>
    </row>
    <row r="222" spans="1:7" x14ac:dyDescent="0.25">
      <c r="A222" s="87" t="str">
        <f t="shared" si="23"/>
        <v/>
      </c>
      <c r="B222" s="78" t="str">
        <f t="shared" si="24"/>
        <v/>
      </c>
      <c r="C222" s="71" t="str">
        <f t="shared" si="25"/>
        <v/>
      </c>
      <c r="D222" s="88" t="str">
        <f t="shared" si="26"/>
        <v/>
      </c>
      <c r="E222" s="88" t="str">
        <f t="shared" si="27"/>
        <v/>
      </c>
      <c r="F222" s="88" t="str">
        <f t="shared" si="21"/>
        <v/>
      </c>
      <c r="G222" s="71" t="str">
        <f t="shared" si="22"/>
        <v/>
      </c>
    </row>
    <row r="223" spans="1:7" x14ac:dyDescent="0.25">
      <c r="A223" s="87" t="str">
        <f t="shared" si="23"/>
        <v/>
      </c>
      <c r="B223" s="78" t="str">
        <f t="shared" si="24"/>
        <v/>
      </c>
      <c r="C223" s="71" t="str">
        <f t="shared" si="25"/>
        <v/>
      </c>
      <c r="D223" s="88" t="str">
        <f t="shared" si="26"/>
        <v/>
      </c>
      <c r="E223" s="88" t="str">
        <f t="shared" si="27"/>
        <v/>
      </c>
      <c r="F223" s="88" t="str">
        <f t="shared" si="21"/>
        <v/>
      </c>
      <c r="G223" s="71" t="str">
        <f t="shared" si="22"/>
        <v/>
      </c>
    </row>
    <row r="224" spans="1:7" x14ac:dyDescent="0.25">
      <c r="A224" s="87" t="str">
        <f t="shared" si="23"/>
        <v/>
      </c>
      <c r="B224" s="78" t="str">
        <f t="shared" si="24"/>
        <v/>
      </c>
      <c r="C224" s="71" t="str">
        <f t="shared" si="25"/>
        <v/>
      </c>
      <c r="D224" s="88" t="str">
        <f t="shared" si="26"/>
        <v/>
      </c>
      <c r="E224" s="88" t="str">
        <f t="shared" si="27"/>
        <v/>
      </c>
      <c r="F224" s="88" t="str">
        <f t="shared" si="21"/>
        <v/>
      </c>
      <c r="G224" s="71" t="str">
        <f t="shared" si="22"/>
        <v/>
      </c>
    </row>
    <row r="225" spans="1:7" x14ac:dyDescent="0.25">
      <c r="A225" s="87" t="str">
        <f t="shared" si="23"/>
        <v/>
      </c>
      <c r="B225" s="78" t="str">
        <f t="shared" si="24"/>
        <v/>
      </c>
      <c r="C225" s="71" t="str">
        <f t="shared" si="25"/>
        <v/>
      </c>
      <c r="D225" s="88" t="str">
        <f t="shared" si="26"/>
        <v/>
      </c>
      <c r="E225" s="88" t="str">
        <f t="shared" si="27"/>
        <v/>
      </c>
      <c r="F225" s="88" t="str">
        <f t="shared" si="21"/>
        <v/>
      </c>
      <c r="G225" s="71" t="str">
        <f t="shared" si="22"/>
        <v/>
      </c>
    </row>
    <row r="226" spans="1:7" x14ac:dyDescent="0.25">
      <c r="A226" s="87" t="str">
        <f t="shared" si="23"/>
        <v/>
      </c>
      <c r="B226" s="78" t="str">
        <f t="shared" si="24"/>
        <v/>
      </c>
      <c r="C226" s="71" t="str">
        <f t="shared" si="25"/>
        <v/>
      </c>
      <c r="D226" s="88" t="str">
        <f t="shared" si="26"/>
        <v/>
      </c>
      <c r="E226" s="88" t="str">
        <f t="shared" si="27"/>
        <v/>
      </c>
      <c r="F226" s="88" t="str">
        <f t="shared" si="21"/>
        <v/>
      </c>
      <c r="G226" s="71" t="str">
        <f t="shared" si="22"/>
        <v/>
      </c>
    </row>
    <row r="227" spans="1:7" x14ac:dyDescent="0.25">
      <c r="A227" s="87" t="str">
        <f t="shared" si="23"/>
        <v/>
      </c>
      <c r="B227" s="78" t="str">
        <f t="shared" si="24"/>
        <v/>
      </c>
      <c r="C227" s="71" t="str">
        <f t="shared" si="25"/>
        <v/>
      </c>
      <c r="D227" s="88" t="str">
        <f t="shared" si="26"/>
        <v/>
      </c>
      <c r="E227" s="88" t="str">
        <f t="shared" si="27"/>
        <v/>
      </c>
      <c r="F227" s="88" t="str">
        <f t="shared" si="21"/>
        <v/>
      </c>
      <c r="G227" s="71" t="str">
        <f t="shared" si="22"/>
        <v/>
      </c>
    </row>
    <row r="228" spans="1:7" x14ac:dyDescent="0.25">
      <c r="A228" s="87" t="str">
        <f t="shared" si="23"/>
        <v/>
      </c>
      <c r="B228" s="78" t="str">
        <f t="shared" si="24"/>
        <v/>
      </c>
      <c r="C228" s="71" t="str">
        <f t="shared" si="25"/>
        <v/>
      </c>
      <c r="D228" s="88" t="str">
        <f t="shared" si="26"/>
        <v/>
      </c>
      <c r="E228" s="88" t="str">
        <f t="shared" si="27"/>
        <v/>
      </c>
      <c r="F228" s="88" t="str">
        <f t="shared" si="21"/>
        <v/>
      </c>
      <c r="G228" s="71" t="str">
        <f t="shared" si="22"/>
        <v/>
      </c>
    </row>
    <row r="229" spans="1:7" x14ac:dyDescent="0.25">
      <c r="A229" s="87" t="str">
        <f t="shared" si="23"/>
        <v/>
      </c>
      <c r="B229" s="78" t="str">
        <f t="shared" si="24"/>
        <v/>
      </c>
      <c r="C229" s="71" t="str">
        <f t="shared" si="25"/>
        <v/>
      </c>
      <c r="D229" s="88" t="str">
        <f t="shared" si="26"/>
        <v/>
      </c>
      <c r="E229" s="88" t="str">
        <f t="shared" si="27"/>
        <v/>
      </c>
      <c r="F229" s="88" t="str">
        <f t="shared" si="21"/>
        <v/>
      </c>
      <c r="G229" s="71" t="str">
        <f t="shared" si="22"/>
        <v/>
      </c>
    </row>
    <row r="230" spans="1:7" x14ac:dyDescent="0.25">
      <c r="A230" s="87" t="str">
        <f t="shared" si="23"/>
        <v/>
      </c>
      <c r="B230" s="78" t="str">
        <f t="shared" si="24"/>
        <v/>
      </c>
      <c r="C230" s="71" t="str">
        <f t="shared" si="25"/>
        <v/>
      </c>
      <c r="D230" s="88" t="str">
        <f t="shared" si="26"/>
        <v/>
      </c>
      <c r="E230" s="88" t="str">
        <f t="shared" si="27"/>
        <v/>
      </c>
      <c r="F230" s="88" t="str">
        <f t="shared" si="21"/>
        <v/>
      </c>
      <c r="G230" s="71" t="str">
        <f t="shared" si="22"/>
        <v/>
      </c>
    </row>
    <row r="231" spans="1:7" x14ac:dyDescent="0.25">
      <c r="A231" s="87" t="str">
        <f t="shared" si="23"/>
        <v/>
      </c>
      <c r="B231" s="78" t="str">
        <f t="shared" si="24"/>
        <v/>
      </c>
      <c r="C231" s="71" t="str">
        <f t="shared" si="25"/>
        <v/>
      </c>
      <c r="D231" s="88" t="str">
        <f t="shared" si="26"/>
        <v/>
      </c>
      <c r="E231" s="88" t="str">
        <f t="shared" si="27"/>
        <v/>
      </c>
      <c r="F231" s="88" t="str">
        <f t="shared" si="21"/>
        <v/>
      </c>
      <c r="G231" s="71" t="str">
        <f t="shared" si="22"/>
        <v/>
      </c>
    </row>
    <row r="232" spans="1:7" x14ac:dyDescent="0.25">
      <c r="A232" s="87" t="str">
        <f t="shared" si="23"/>
        <v/>
      </c>
      <c r="B232" s="78" t="str">
        <f t="shared" si="24"/>
        <v/>
      </c>
      <c r="C232" s="71" t="str">
        <f t="shared" si="25"/>
        <v/>
      </c>
      <c r="D232" s="88" t="str">
        <f t="shared" si="26"/>
        <v/>
      </c>
      <c r="E232" s="88" t="str">
        <f t="shared" si="27"/>
        <v/>
      </c>
      <c r="F232" s="88" t="str">
        <f t="shared" si="21"/>
        <v/>
      </c>
      <c r="G232" s="71" t="str">
        <f t="shared" si="22"/>
        <v/>
      </c>
    </row>
    <row r="233" spans="1:7" x14ac:dyDescent="0.25">
      <c r="A233" s="87" t="str">
        <f t="shared" si="23"/>
        <v/>
      </c>
      <c r="B233" s="78" t="str">
        <f t="shared" si="24"/>
        <v/>
      </c>
      <c r="C233" s="71" t="str">
        <f t="shared" si="25"/>
        <v/>
      </c>
      <c r="D233" s="88" t="str">
        <f t="shared" si="26"/>
        <v/>
      </c>
      <c r="E233" s="88" t="str">
        <f t="shared" si="27"/>
        <v/>
      </c>
      <c r="F233" s="88" t="str">
        <f t="shared" si="21"/>
        <v/>
      </c>
      <c r="G233" s="71" t="str">
        <f t="shared" si="22"/>
        <v/>
      </c>
    </row>
    <row r="234" spans="1:7" x14ac:dyDescent="0.25">
      <c r="A234" s="87" t="str">
        <f t="shared" si="23"/>
        <v/>
      </c>
      <c r="B234" s="78" t="str">
        <f t="shared" si="24"/>
        <v/>
      </c>
      <c r="C234" s="71" t="str">
        <f t="shared" si="25"/>
        <v/>
      </c>
      <c r="D234" s="88" t="str">
        <f t="shared" si="26"/>
        <v/>
      </c>
      <c r="E234" s="88" t="str">
        <f t="shared" si="27"/>
        <v/>
      </c>
      <c r="F234" s="88" t="str">
        <f t="shared" si="21"/>
        <v/>
      </c>
      <c r="G234" s="71" t="str">
        <f t="shared" si="22"/>
        <v/>
      </c>
    </row>
    <row r="235" spans="1:7" x14ac:dyDescent="0.25">
      <c r="A235" s="87" t="str">
        <f t="shared" si="23"/>
        <v/>
      </c>
      <c r="B235" s="78" t="str">
        <f t="shared" si="24"/>
        <v/>
      </c>
      <c r="C235" s="71" t="str">
        <f t="shared" si="25"/>
        <v/>
      </c>
      <c r="D235" s="88" t="str">
        <f t="shared" si="26"/>
        <v/>
      </c>
      <c r="E235" s="88" t="str">
        <f t="shared" si="27"/>
        <v/>
      </c>
      <c r="F235" s="88" t="str">
        <f t="shared" si="21"/>
        <v/>
      </c>
      <c r="G235" s="71" t="str">
        <f t="shared" si="22"/>
        <v/>
      </c>
    </row>
    <row r="236" spans="1:7" x14ac:dyDescent="0.25">
      <c r="A236" s="87" t="str">
        <f t="shared" si="23"/>
        <v/>
      </c>
      <c r="B236" s="78" t="str">
        <f t="shared" si="24"/>
        <v/>
      </c>
      <c r="C236" s="71" t="str">
        <f t="shared" si="25"/>
        <v/>
      </c>
      <c r="D236" s="88" t="str">
        <f t="shared" si="26"/>
        <v/>
      </c>
      <c r="E236" s="88" t="str">
        <f t="shared" si="27"/>
        <v/>
      </c>
      <c r="F236" s="88" t="str">
        <f t="shared" si="21"/>
        <v/>
      </c>
      <c r="G236" s="71" t="str">
        <f t="shared" si="22"/>
        <v/>
      </c>
    </row>
    <row r="237" spans="1:7" x14ac:dyDescent="0.25">
      <c r="A237" s="87" t="str">
        <f t="shared" si="23"/>
        <v/>
      </c>
      <c r="B237" s="78" t="str">
        <f t="shared" si="24"/>
        <v/>
      </c>
      <c r="C237" s="71" t="str">
        <f t="shared" si="25"/>
        <v/>
      </c>
      <c r="D237" s="88" t="str">
        <f t="shared" si="26"/>
        <v/>
      </c>
      <c r="E237" s="88" t="str">
        <f t="shared" si="27"/>
        <v/>
      </c>
      <c r="F237" s="88" t="str">
        <f t="shared" si="21"/>
        <v/>
      </c>
      <c r="G237" s="71" t="str">
        <f t="shared" si="22"/>
        <v/>
      </c>
    </row>
    <row r="238" spans="1:7" x14ac:dyDescent="0.25">
      <c r="A238" s="87" t="str">
        <f t="shared" si="23"/>
        <v/>
      </c>
      <c r="B238" s="78" t="str">
        <f t="shared" si="24"/>
        <v/>
      </c>
      <c r="C238" s="71" t="str">
        <f t="shared" si="25"/>
        <v/>
      </c>
      <c r="D238" s="88" t="str">
        <f t="shared" si="26"/>
        <v/>
      </c>
      <c r="E238" s="88" t="str">
        <f t="shared" si="27"/>
        <v/>
      </c>
      <c r="F238" s="88" t="str">
        <f t="shared" si="21"/>
        <v/>
      </c>
      <c r="G238" s="71" t="str">
        <f t="shared" si="22"/>
        <v/>
      </c>
    </row>
    <row r="239" spans="1:7" x14ac:dyDescent="0.25">
      <c r="A239" s="87" t="str">
        <f t="shared" si="23"/>
        <v/>
      </c>
      <c r="B239" s="78" t="str">
        <f t="shared" si="24"/>
        <v/>
      </c>
      <c r="C239" s="71" t="str">
        <f t="shared" si="25"/>
        <v/>
      </c>
      <c r="D239" s="88" t="str">
        <f t="shared" si="26"/>
        <v/>
      </c>
      <c r="E239" s="88" t="str">
        <f t="shared" si="27"/>
        <v/>
      </c>
      <c r="F239" s="88" t="str">
        <f t="shared" si="21"/>
        <v/>
      </c>
      <c r="G239" s="71" t="str">
        <f t="shared" si="22"/>
        <v/>
      </c>
    </row>
    <row r="240" spans="1:7" x14ac:dyDescent="0.25">
      <c r="A240" s="87" t="str">
        <f t="shared" si="23"/>
        <v/>
      </c>
      <c r="B240" s="78" t="str">
        <f t="shared" si="24"/>
        <v/>
      </c>
      <c r="C240" s="71" t="str">
        <f t="shared" si="25"/>
        <v/>
      </c>
      <c r="D240" s="88" t="str">
        <f t="shared" si="26"/>
        <v/>
      </c>
      <c r="E240" s="88" t="str">
        <f t="shared" si="27"/>
        <v/>
      </c>
      <c r="F240" s="88" t="str">
        <f t="shared" si="21"/>
        <v/>
      </c>
      <c r="G240" s="71" t="str">
        <f t="shared" si="22"/>
        <v/>
      </c>
    </row>
    <row r="241" spans="1:7" x14ac:dyDescent="0.25">
      <c r="A241" s="87" t="str">
        <f t="shared" si="23"/>
        <v/>
      </c>
      <c r="B241" s="78" t="str">
        <f t="shared" si="24"/>
        <v/>
      </c>
      <c r="C241" s="71" t="str">
        <f t="shared" si="25"/>
        <v/>
      </c>
      <c r="D241" s="88" t="str">
        <f t="shared" si="26"/>
        <v/>
      </c>
      <c r="E241" s="88" t="str">
        <f t="shared" si="27"/>
        <v/>
      </c>
      <c r="F241" s="88" t="str">
        <f t="shared" si="21"/>
        <v/>
      </c>
      <c r="G241" s="71" t="str">
        <f t="shared" si="22"/>
        <v/>
      </c>
    </row>
    <row r="242" spans="1:7" x14ac:dyDescent="0.25">
      <c r="A242" s="87" t="str">
        <f t="shared" si="23"/>
        <v/>
      </c>
      <c r="B242" s="78" t="str">
        <f t="shared" si="24"/>
        <v/>
      </c>
      <c r="C242" s="71" t="str">
        <f t="shared" si="25"/>
        <v/>
      </c>
      <c r="D242" s="88" t="str">
        <f t="shared" si="26"/>
        <v/>
      </c>
      <c r="E242" s="88" t="str">
        <f t="shared" si="27"/>
        <v/>
      </c>
      <c r="F242" s="88" t="str">
        <f t="shared" si="21"/>
        <v/>
      </c>
      <c r="G242" s="71" t="str">
        <f t="shared" si="22"/>
        <v/>
      </c>
    </row>
    <row r="243" spans="1:7" x14ac:dyDescent="0.25">
      <c r="A243" s="87" t="str">
        <f t="shared" si="23"/>
        <v/>
      </c>
      <c r="B243" s="78" t="str">
        <f t="shared" si="24"/>
        <v/>
      </c>
      <c r="C243" s="71" t="str">
        <f t="shared" si="25"/>
        <v/>
      </c>
      <c r="D243" s="88" t="str">
        <f t="shared" si="26"/>
        <v/>
      </c>
      <c r="E243" s="88" t="str">
        <f t="shared" si="27"/>
        <v/>
      </c>
      <c r="F243" s="88" t="str">
        <f t="shared" si="21"/>
        <v/>
      </c>
      <c r="G243" s="71" t="str">
        <f t="shared" si="22"/>
        <v/>
      </c>
    </row>
    <row r="244" spans="1:7" x14ac:dyDescent="0.25">
      <c r="A244" s="87" t="str">
        <f t="shared" si="23"/>
        <v/>
      </c>
      <c r="B244" s="78" t="str">
        <f t="shared" si="24"/>
        <v/>
      </c>
      <c r="C244" s="71" t="str">
        <f t="shared" si="25"/>
        <v/>
      </c>
      <c r="D244" s="88" t="str">
        <f t="shared" si="26"/>
        <v/>
      </c>
      <c r="E244" s="88" t="str">
        <f t="shared" si="27"/>
        <v/>
      </c>
      <c r="F244" s="88" t="str">
        <f t="shared" si="21"/>
        <v/>
      </c>
      <c r="G244" s="71" t="str">
        <f t="shared" si="22"/>
        <v/>
      </c>
    </row>
    <row r="245" spans="1:7" x14ac:dyDescent="0.25">
      <c r="A245" s="87" t="str">
        <f t="shared" si="23"/>
        <v/>
      </c>
      <c r="B245" s="78" t="str">
        <f t="shared" si="24"/>
        <v/>
      </c>
      <c r="C245" s="71" t="str">
        <f t="shared" si="25"/>
        <v/>
      </c>
      <c r="D245" s="88" t="str">
        <f t="shared" si="26"/>
        <v/>
      </c>
      <c r="E245" s="88" t="str">
        <f t="shared" si="27"/>
        <v/>
      </c>
      <c r="F245" s="88" t="str">
        <f t="shared" si="21"/>
        <v/>
      </c>
      <c r="G245" s="71" t="str">
        <f t="shared" si="22"/>
        <v/>
      </c>
    </row>
    <row r="246" spans="1:7" x14ac:dyDescent="0.25">
      <c r="A246" s="87" t="str">
        <f t="shared" si="23"/>
        <v/>
      </c>
      <c r="B246" s="78" t="str">
        <f t="shared" si="24"/>
        <v/>
      </c>
      <c r="C246" s="71" t="str">
        <f t="shared" si="25"/>
        <v/>
      </c>
      <c r="D246" s="88" t="str">
        <f t="shared" si="26"/>
        <v/>
      </c>
      <c r="E246" s="88" t="str">
        <f t="shared" si="27"/>
        <v/>
      </c>
      <c r="F246" s="88" t="str">
        <f t="shared" si="21"/>
        <v/>
      </c>
      <c r="G246" s="71" t="str">
        <f t="shared" si="22"/>
        <v/>
      </c>
    </row>
    <row r="247" spans="1:7" x14ac:dyDescent="0.25">
      <c r="A247" s="87" t="str">
        <f t="shared" si="23"/>
        <v/>
      </c>
      <c r="B247" s="78" t="str">
        <f t="shared" si="24"/>
        <v/>
      </c>
      <c r="C247" s="71" t="str">
        <f t="shared" si="25"/>
        <v/>
      </c>
      <c r="D247" s="88" t="str">
        <f t="shared" si="26"/>
        <v/>
      </c>
      <c r="E247" s="88" t="str">
        <f t="shared" si="27"/>
        <v/>
      </c>
      <c r="F247" s="88" t="str">
        <f t="shared" si="21"/>
        <v/>
      </c>
      <c r="G247" s="71" t="str">
        <f t="shared" si="22"/>
        <v/>
      </c>
    </row>
    <row r="248" spans="1:7" x14ac:dyDescent="0.25">
      <c r="A248" s="87" t="str">
        <f t="shared" si="23"/>
        <v/>
      </c>
      <c r="B248" s="78" t="str">
        <f t="shared" si="24"/>
        <v/>
      </c>
      <c r="C248" s="71" t="str">
        <f t="shared" si="25"/>
        <v/>
      </c>
      <c r="D248" s="88" t="str">
        <f t="shared" si="26"/>
        <v/>
      </c>
      <c r="E248" s="88" t="str">
        <f t="shared" si="27"/>
        <v/>
      </c>
      <c r="F248" s="88" t="str">
        <f t="shared" si="21"/>
        <v/>
      </c>
      <c r="G248" s="71" t="str">
        <f t="shared" si="22"/>
        <v/>
      </c>
    </row>
    <row r="249" spans="1:7" x14ac:dyDescent="0.25">
      <c r="A249" s="87" t="str">
        <f t="shared" si="23"/>
        <v/>
      </c>
      <c r="B249" s="78" t="str">
        <f t="shared" si="24"/>
        <v/>
      </c>
      <c r="C249" s="71" t="str">
        <f t="shared" si="25"/>
        <v/>
      </c>
      <c r="D249" s="88" t="str">
        <f t="shared" si="26"/>
        <v/>
      </c>
      <c r="E249" s="88" t="str">
        <f t="shared" si="27"/>
        <v/>
      </c>
      <c r="F249" s="88" t="str">
        <f t="shared" si="21"/>
        <v/>
      </c>
      <c r="G249" s="71" t="str">
        <f t="shared" si="22"/>
        <v/>
      </c>
    </row>
    <row r="250" spans="1:7" x14ac:dyDescent="0.25">
      <c r="A250" s="87" t="str">
        <f t="shared" si="23"/>
        <v/>
      </c>
      <c r="B250" s="78" t="str">
        <f t="shared" si="24"/>
        <v/>
      </c>
      <c r="C250" s="71" t="str">
        <f t="shared" si="25"/>
        <v/>
      </c>
      <c r="D250" s="88" t="str">
        <f t="shared" si="26"/>
        <v/>
      </c>
      <c r="E250" s="88" t="str">
        <f t="shared" si="27"/>
        <v/>
      </c>
      <c r="F250" s="88" t="str">
        <f t="shared" si="21"/>
        <v/>
      </c>
      <c r="G250" s="71" t="str">
        <f t="shared" si="22"/>
        <v/>
      </c>
    </row>
    <row r="251" spans="1:7" x14ac:dyDescent="0.25">
      <c r="A251" s="87" t="str">
        <f t="shared" si="23"/>
        <v/>
      </c>
      <c r="B251" s="78" t="str">
        <f t="shared" si="24"/>
        <v/>
      </c>
      <c r="C251" s="71" t="str">
        <f t="shared" si="25"/>
        <v/>
      </c>
      <c r="D251" s="88" t="str">
        <f t="shared" si="26"/>
        <v/>
      </c>
      <c r="E251" s="88" t="str">
        <f t="shared" si="27"/>
        <v/>
      </c>
      <c r="F251" s="88" t="str">
        <f t="shared" si="21"/>
        <v/>
      </c>
      <c r="G251" s="71" t="str">
        <f t="shared" si="22"/>
        <v/>
      </c>
    </row>
    <row r="252" spans="1:7" x14ac:dyDescent="0.25">
      <c r="A252" s="87" t="str">
        <f t="shared" si="23"/>
        <v/>
      </c>
      <c r="B252" s="78" t="str">
        <f t="shared" si="24"/>
        <v/>
      </c>
      <c r="C252" s="71" t="str">
        <f t="shared" si="25"/>
        <v/>
      </c>
      <c r="D252" s="88" t="str">
        <f t="shared" si="26"/>
        <v/>
      </c>
      <c r="E252" s="88" t="str">
        <f t="shared" si="27"/>
        <v/>
      </c>
      <c r="F252" s="88" t="str">
        <f t="shared" si="21"/>
        <v/>
      </c>
      <c r="G252" s="71" t="str">
        <f t="shared" si="22"/>
        <v/>
      </c>
    </row>
    <row r="253" spans="1:7" x14ac:dyDescent="0.25">
      <c r="A253" s="87" t="str">
        <f t="shared" si="23"/>
        <v/>
      </c>
      <c r="B253" s="78" t="str">
        <f t="shared" si="24"/>
        <v/>
      </c>
      <c r="C253" s="71" t="str">
        <f t="shared" si="25"/>
        <v/>
      </c>
      <c r="D253" s="88" t="str">
        <f t="shared" si="26"/>
        <v/>
      </c>
      <c r="E253" s="88" t="str">
        <f t="shared" si="27"/>
        <v/>
      </c>
      <c r="F253" s="88" t="str">
        <f t="shared" si="21"/>
        <v/>
      </c>
      <c r="G253" s="71" t="str">
        <f t="shared" si="22"/>
        <v/>
      </c>
    </row>
    <row r="254" spans="1:7" x14ac:dyDescent="0.25">
      <c r="A254" s="87" t="str">
        <f t="shared" si="23"/>
        <v/>
      </c>
      <c r="B254" s="78" t="str">
        <f t="shared" si="24"/>
        <v/>
      </c>
      <c r="C254" s="71" t="str">
        <f t="shared" si="25"/>
        <v/>
      </c>
      <c r="D254" s="88" t="str">
        <f t="shared" si="26"/>
        <v/>
      </c>
      <c r="E254" s="88" t="str">
        <f t="shared" si="27"/>
        <v/>
      </c>
      <c r="F254" s="88" t="str">
        <f t="shared" si="21"/>
        <v/>
      </c>
      <c r="G254" s="71" t="str">
        <f t="shared" si="22"/>
        <v/>
      </c>
    </row>
    <row r="255" spans="1:7" x14ac:dyDescent="0.25">
      <c r="A255" s="87" t="str">
        <f t="shared" si="23"/>
        <v/>
      </c>
      <c r="B255" s="78" t="str">
        <f t="shared" si="24"/>
        <v/>
      </c>
      <c r="C255" s="71" t="str">
        <f t="shared" si="25"/>
        <v/>
      </c>
      <c r="D255" s="88" t="str">
        <f t="shared" si="26"/>
        <v/>
      </c>
      <c r="E255" s="88" t="str">
        <f t="shared" si="27"/>
        <v/>
      </c>
      <c r="F255" s="88" t="str">
        <f t="shared" si="21"/>
        <v/>
      </c>
      <c r="G255" s="71" t="str">
        <f t="shared" si="22"/>
        <v/>
      </c>
    </row>
    <row r="256" spans="1:7" x14ac:dyDescent="0.25">
      <c r="A256" s="87" t="str">
        <f t="shared" si="23"/>
        <v/>
      </c>
      <c r="B256" s="78" t="str">
        <f t="shared" si="24"/>
        <v/>
      </c>
      <c r="C256" s="71" t="str">
        <f t="shared" si="25"/>
        <v/>
      </c>
      <c r="D256" s="88" t="str">
        <f t="shared" si="26"/>
        <v/>
      </c>
      <c r="E256" s="88" t="str">
        <f t="shared" si="27"/>
        <v/>
      </c>
      <c r="F256" s="88" t="str">
        <f t="shared" si="21"/>
        <v/>
      </c>
      <c r="G256" s="71" t="str">
        <f t="shared" si="22"/>
        <v/>
      </c>
    </row>
    <row r="257" spans="1:7" x14ac:dyDescent="0.25">
      <c r="A257" s="87" t="str">
        <f t="shared" si="23"/>
        <v/>
      </c>
      <c r="B257" s="78" t="str">
        <f t="shared" si="24"/>
        <v/>
      </c>
      <c r="C257" s="71" t="str">
        <f t="shared" si="25"/>
        <v/>
      </c>
      <c r="D257" s="88" t="str">
        <f t="shared" si="26"/>
        <v/>
      </c>
      <c r="E257" s="88" t="str">
        <f t="shared" si="27"/>
        <v/>
      </c>
      <c r="F257" s="88" t="str">
        <f t="shared" si="21"/>
        <v/>
      </c>
      <c r="G257" s="71" t="str">
        <f t="shared" si="22"/>
        <v/>
      </c>
    </row>
    <row r="258" spans="1:7" x14ac:dyDescent="0.25">
      <c r="A258" s="87" t="str">
        <f t="shared" si="23"/>
        <v/>
      </c>
      <c r="B258" s="78" t="str">
        <f t="shared" si="24"/>
        <v/>
      </c>
      <c r="C258" s="71" t="str">
        <f t="shared" si="25"/>
        <v/>
      </c>
      <c r="D258" s="88" t="str">
        <f t="shared" si="26"/>
        <v/>
      </c>
      <c r="E258" s="88" t="str">
        <f t="shared" si="27"/>
        <v/>
      </c>
      <c r="F258" s="88" t="str">
        <f t="shared" si="21"/>
        <v/>
      </c>
      <c r="G258" s="71" t="str">
        <f t="shared" si="22"/>
        <v/>
      </c>
    </row>
    <row r="259" spans="1:7" x14ac:dyDescent="0.25">
      <c r="A259" s="87" t="str">
        <f t="shared" si="23"/>
        <v/>
      </c>
      <c r="B259" s="78" t="str">
        <f t="shared" si="24"/>
        <v/>
      </c>
      <c r="C259" s="71" t="str">
        <f t="shared" si="25"/>
        <v/>
      </c>
      <c r="D259" s="88" t="str">
        <f t="shared" si="26"/>
        <v/>
      </c>
      <c r="E259" s="88" t="str">
        <f t="shared" si="27"/>
        <v/>
      </c>
      <c r="F259" s="88" t="str">
        <f t="shared" si="21"/>
        <v/>
      </c>
      <c r="G259" s="71" t="str">
        <f t="shared" si="22"/>
        <v/>
      </c>
    </row>
    <row r="260" spans="1:7" x14ac:dyDescent="0.25">
      <c r="A260" s="87" t="str">
        <f t="shared" si="23"/>
        <v/>
      </c>
      <c r="B260" s="78" t="str">
        <f t="shared" si="24"/>
        <v/>
      </c>
      <c r="C260" s="71" t="str">
        <f t="shared" si="25"/>
        <v/>
      </c>
      <c r="D260" s="88" t="str">
        <f t="shared" si="26"/>
        <v/>
      </c>
      <c r="E260" s="88" t="str">
        <f t="shared" si="27"/>
        <v/>
      </c>
      <c r="F260" s="88" t="str">
        <f t="shared" si="21"/>
        <v/>
      </c>
      <c r="G260" s="71" t="str">
        <f t="shared" si="22"/>
        <v/>
      </c>
    </row>
    <row r="261" spans="1:7" x14ac:dyDescent="0.25">
      <c r="A261" s="87" t="str">
        <f t="shared" si="23"/>
        <v/>
      </c>
      <c r="B261" s="78" t="str">
        <f t="shared" si="24"/>
        <v/>
      </c>
      <c r="C261" s="71" t="str">
        <f t="shared" si="25"/>
        <v/>
      </c>
      <c r="D261" s="88" t="str">
        <f t="shared" si="26"/>
        <v/>
      </c>
      <c r="E261" s="88" t="str">
        <f t="shared" si="27"/>
        <v/>
      </c>
      <c r="F261" s="88" t="str">
        <f t="shared" si="21"/>
        <v/>
      </c>
      <c r="G261" s="71" t="str">
        <f t="shared" si="22"/>
        <v/>
      </c>
    </row>
    <row r="262" spans="1:7" x14ac:dyDescent="0.25">
      <c r="A262" s="87" t="str">
        <f t="shared" si="23"/>
        <v/>
      </c>
      <c r="B262" s="78" t="str">
        <f t="shared" si="24"/>
        <v/>
      </c>
      <c r="C262" s="71" t="str">
        <f t="shared" si="25"/>
        <v/>
      </c>
      <c r="D262" s="88" t="str">
        <f t="shared" si="26"/>
        <v/>
      </c>
      <c r="E262" s="88" t="str">
        <f t="shared" si="27"/>
        <v/>
      </c>
      <c r="F262" s="88" t="str">
        <f t="shared" si="21"/>
        <v/>
      </c>
      <c r="G262" s="71" t="str">
        <f t="shared" si="22"/>
        <v/>
      </c>
    </row>
    <row r="263" spans="1:7" x14ac:dyDescent="0.25">
      <c r="A263" s="87" t="str">
        <f t="shared" si="23"/>
        <v/>
      </c>
      <c r="B263" s="78" t="str">
        <f t="shared" si="24"/>
        <v/>
      </c>
      <c r="C263" s="71" t="str">
        <f t="shared" si="25"/>
        <v/>
      </c>
      <c r="D263" s="88" t="str">
        <f t="shared" si="26"/>
        <v/>
      </c>
      <c r="E263" s="88" t="str">
        <f t="shared" si="27"/>
        <v/>
      </c>
      <c r="F263" s="88" t="str">
        <f t="shared" si="21"/>
        <v/>
      </c>
      <c r="G263" s="71" t="str">
        <f t="shared" si="22"/>
        <v/>
      </c>
    </row>
    <row r="264" spans="1:7" x14ac:dyDescent="0.25">
      <c r="A264" s="87" t="str">
        <f t="shared" si="23"/>
        <v/>
      </c>
      <c r="B264" s="78" t="str">
        <f t="shared" si="24"/>
        <v/>
      </c>
      <c r="C264" s="71" t="str">
        <f t="shared" si="25"/>
        <v/>
      </c>
      <c r="D264" s="88" t="str">
        <f t="shared" si="26"/>
        <v/>
      </c>
      <c r="E264" s="88" t="str">
        <f t="shared" si="27"/>
        <v/>
      </c>
      <c r="F264" s="88" t="str">
        <f t="shared" si="21"/>
        <v/>
      </c>
      <c r="G264" s="71" t="str">
        <f t="shared" si="22"/>
        <v/>
      </c>
    </row>
    <row r="265" spans="1:7" x14ac:dyDescent="0.25">
      <c r="A265" s="87" t="str">
        <f t="shared" si="23"/>
        <v/>
      </c>
      <c r="B265" s="78" t="str">
        <f t="shared" si="24"/>
        <v/>
      </c>
      <c r="C265" s="71" t="str">
        <f t="shared" si="25"/>
        <v/>
      </c>
      <c r="D265" s="88" t="str">
        <f t="shared" si="26"/>
        <v/>
      </c>
      <c r="E265" s="88" t="str">
        <f t="shared" si="27"/>
        <v/>
      </c>
      <c r="F265" s="88" t="str">
        <f t="shared" si="21"/>
        <v/>
      </c>
      <c r="G265" s="71" t="str">
        <f t="shared" si="22"/>
        <v/>
      </c>
    </row>
    <row r="266" spans="1:7" x14ac:dyDescent="0.25">
      <c r="A266" s="87" t="str">
        <f t="shared" si="23"/>
        <v/>
      </c>
      <c r="B266" s="78" t="str">
        <f t="shared" si="24"/>
        <v/>
      </c>
      <c r="C266" s="71" t="str">
        <f t="shared" si="25"/>
        <v/>
      </c>
      <c r="D266" s="88" t="str">
        <f t="shared" si="26"/>
        <v/>
      </c>
      <c r="E266" s="88" t="str">
        <f t="shared" si="27"/>
        <v/>
      </c>
      <c r="F266" s="88" t="str">
        <f t="shared" si="21"/>
        <v/>
      </c>
      <c r="G266" s="71" t="str">
        <f t="shared" si="22"/>
        <v/>
      </c>
    </row>
    <row r="267" spans="1:7" x14ac:dyDescent="0.25">
      <c r="A267" s="87" t="str">
        <f t="shared" si="23"/>
        <v/>
      </c>
      <c r="B267" s="78" t="str">
        <f t="shared" si="24"/>
        <v/>
      </c>
      <c r="C267" s="71" t="str">
        <f t="shared" si="25"/>
        <v/>
      </c>
      <c r="D267" s="88" t="str">
        <f t="shared" si="26"/>
        <v/>
      </c>
      <c r="E267" s="88" t="str">
        <f t="shared" si="27"/>
        <v/>
      </c>
      <c r="F267" s="88" t="str">
        <f t="shared" si="21"/>
        <v/>
      </c>
      <c r="G267" s="71" t="str">
        <f t="shared" si="22"/>
        <v/>
      </c>
    </row>
    <row r="268" spans="1:7" x14ac:dyDescent="0.25">
      <c r="A268" s="87" t="str">
        <f t="shared" si="23"/>
        <v/>
      </c>
      <c r="B268" s="78" t="str">
        <f t="shared" si="24"/>
        <v/>
      </c>
      <c r="C268" s="71" t="str">
        <f t="shared" si="25"/>
        <v/>
      </c>
      <c r="D268" s="88" t="str">
        <f t="shared" si="26"/>
        <v/>
      </c>
      <c r="E268" s="88" t="str">
        <f t="shared" si="27"/>
        <v/>
      </c>
      <c r="F268" s="88" t="str">
        <f t="shared" si="21"/>
        <v/>
      </c>
      <c r="G268" s="71" t="str">
        <f t="shared" si="22"/>
        <v/>
      </c>
    </row>
    <row r="269" spans="1:7" x14ac:dyDescent="0.25">
      <c r="A269" s="87" t="str">
        <f t="shared" si="23"/>
        <v/>
      </c>
      <c r="B269" s="78" t="str">
        <f t="shared" si="24"/>
        <v/>
      </c>
      <c r="C269" s="71" t="str">
        <f t="shared" si="25"/>
        <v/>
      </c>
      <c r="D269" s="88" t="str">
        <f t="shared" si="26"/>
        <v/>
      </c>
      <c r="E269" s="88" t="str">
        <f t="shared" si="27"/>
        <v/>
      </c>
      <c r="F269" s="88" t="str">
        <f t="shared" si="21"/>
        <v/>
      </c>
      <c r="G269" s="71" t="str">
        <f t="shared" si="22"/>
        <v/>
      </c>
    </row>
    <row r="270" spans="1:7" x14ac:dyDescent="0.25">
      <c r="A270" s="87" t="str">
        <f t="shared" si="23"/>
        <v/>
      </c>
      <c r="B270" s="78" t="str">
        <f t="shared" si="24"/>
        <v/>
      </c>
      <c r="C270" s="71" t="str">
        <f t="shared" si="25"/>
        <v/>
      </c>
      <c r="D270" s="88" t="str">
        <f t="shared" si="26"/>
        <v/>
      </c>
      <c r="E270" s="88" t="str">
        <f t="shared" si="27"/>
        <v/>
      </c>
      <c r="F270" s="88" t="str">
        <f t="shared" si="21"/>
        <v/>
      </c>
      <c r="G270" s="71" t="str">
        <f t="shared" si="22"/>
        <v/>
      </c>
    </row>
    <row r="271" spans="1:7" x14ac:dyDescent="0.25">
      <c r="A271" s="87" t="str">
        <f t="shared" si="23"/>
        <v/>
      </c>
      <c r="B271" s="78" t="str">
        <f t="shared" si="24"/>
        <v/>
      </c>
      <c r="C271" s="71" t="str">
        <f t="shared" si="25"/>
        <v/>
      </c>
      <c r="D271" s="88" t="str">
        <f t="shared" si="26"/>
        <v/>
      </c>
      <c r="E271" s="88" t="str">
        <f t="shared" si="27"/>
        <v/>
      </c>
      <c r="F271" s="88" t="str">
        <f t="shared" si="21"/>
        <v/>
      </c>
      <c r="G271" s="71" t="str">
        <f t="shared" si="22"/>
        <v/>
      </c>
    </row>
    <row r="272" spans="1:7" x14ac:dyDescent="0.25">
      <c r="A272" s="87" t="str">
        <f t="shared" si="23"/>
        <v/>
      </c>
      <c r="B272" s="78" t="str">
        <f t="shared" si="24"/>
        <v/>
      </c>
      <c r="C272" s="71" t="str">
        <f t="shared" si="25"/>
        <v/>
      </c>
      <c r="D272" s="88" t="str">
        <f t="shared" si="26"/>
        <v/>
      </c>
      <c r="E272" s="88" t="str">
        <f t="shared" si="27"/>
        <v/>
      </c>
      <c r="F272" s="88" t="str">
        <f t="shared" ref="F272:F335" si="28">IF(B272="","",SUM(D272:E272))</f>
        <v/>
      </c>
      <c r="G272" s="71" t="str">
        <f t="shared" ref="G272:G335" si="29">IF(B272="","",SUM(C272)-SUM(E272))</f>
        <v/>
      </c>
    </row>
    <row r="273" spans="1:7" x14ac:dyDescent="0.25">
      <c r="A273" s="87" t="str">
        <f t="shared" ref="A273:A336" si="30">IF(B273="","",EDATE(A272,1))</f>
        <v/>
      </c>
      <c r="B273" s="78" t="str">
        <f t="shared" ref="B273:B336" si="31">IF(B272="","",IF(SUM(B272)+1&lt;=$E$7,SUM(B272)+1,""))</f>
        <v/>
      </c>
      <c r="C273" s="71" t="str">
        <f t="shared" ref="C273:C336" si="32">IF(B273="","",G272)</f>
        <v/>
      </c>
      <c r="D273" s="88" t="str">
        <f t="shared" ref="D273:D336" si="33">IF(B273="","",IPMT($E$11/12,B273,$E$7,-$E$8,$E$9,0))</f>
        <v/>
      </c>
      <c r="E273" s="88" t="str">
        <f t="shared" ref="E273:E336" si="34">IF(B273="","",PPMT($E$11/12,B273,$E$7,-$E$8,$E$9,0))</f>
        <v/>
      </c>
      <c r="F273" s="88" t="str">
        <f t="shared" si="28"/>
        <v/>
      </c>
      <c r="G273" s="71" t="str">
        <f t="shared" si="29"/>
        <v/>
      </c>
    </row>
    <row r="274" spans="1:7" x14ac:dyDescent="0.25">
      <c r="A274" s="87" t="str">
        <f t="shared" si="30"/>
        <v/>
      </c>
      <c r="B274" s="78" t="str">
        <f t="shared" si="31"/>
        <v/>
      </c>
      <c r="C274" s="71" t="str">
        <f t="shared" si="32"/>
        <v/>
      </c>
      <c r="D274" s="88" t="str">
        <f t="shared" si="33"/>
        <v/>
      </c>
      <c r="E274" s="88" t="str">
        <f t="shared" si="34"/>
        <v/>
      </c>
      <c r="F274" s="88" t="str">
        <f t="shared" si="28"/>
        <v/>
      </c>
      <c r="G274" s="71" t="str">
        <f t="shared" si="29"/>
        <v/>
      </c>
    </row>
    <row r="275" spans="1:7" x14ac:dyDescent="0.25">
      <c r="A275" s="87" t="str">
        <f t="shared" si="30"/>
        <v/>
      </c>
      <c r="B275" s="78" t="str">
        <f t="shared" si="31"/>
        <v/>
      </c>
      <c r="C275" s="71" t="str">
        <f t="shared" si="32"/>
        <v/>
      </c>
      <c r="D275" s="88" t="str">
        <f t="shared" si="33"/>
        <v/>
      </c>
      <c r="E275" s="88" t="str">
        <f t="shared" si="34"/>
        <v/>
      </c>
      <c r="F275" s="88" t="str">
        <f t="shared" si="28"/>
        <v/>
      </c>
      <c r="G275" s="71" t="str">
        <f t="shared" si="29"/>
        <v/>
      </c>
    </row>
    <row r="276" spans="1:7" x14ac:dyDescent="0.25">
      <c r="A276" s="87" t="str">
        <f t="shared" si="30"/>
        <v/>
      </c>
      <c r="B276" s="78" t="str">
        <f t="shared" si="31"/>
        <v/>
      </c>
      <c r="C276" s="71" t="str">
        <f t="shared" si="32"/>
        <v/>
      </c>
      <c r="D276" s="88" t="str">
        <f t="shared" si="33"/>
        <v/>
      </c>
      <c r="E276" s="88" t="str">
        <f t="shared" si="34"/>
        <v/>
      </c>
      <c r="F276" s="88" t="str">
        <f t="shared" si="28"/>
        <v/>
      </c>
      <c r="G276" s="71" t="str">
        <f t="shared" si="29"/>
        <v/>
      </c>
    </row>
    <row r="277" spans="1:7" x14ac:dyDescent="0.25">
      <c r="A277" s="87" t="str">
        <f t="shared" si="30"/>
        <v/>
      </c>
      <c r="B277" s="78" t="str">
        <f t="shared" si="31"/>
        <v/>
      </c>
      <c r="C277" s="71" t="str">
        <f t="shared" si="32"/>
        <v/>
      </c>
      <c r="D277" s="88" t="str">
        <f t="shared" si="33"/>
        <v/>
      </c>
      <c r="E277" s="88" t="str">
        <f t="shared" si="34"/>
        <v/>
      </c>
      <c r="F277" s="88" t="str">
        <f t="shared" si="28"/>
        <v/>
      </c>
      <c r="G277" s="71" t="str">
        <f t="shared" si="29"/>
        <v/>
      </c>
    </row>
    <row r="278" spans="1:7" x14ac:dyDescent="0.25">
      <c r="A278" s="87" t="str">
        <f t="shared" si="30"/>
        <v/>
      </c>
      <c r="B278" s="78" t="str">
        <f t="shared" si="31"/>
        <v/>
      </c>
      <c r="C278" s="71" t="str">
        <f t="shared" si="32"/>
        <v/>
      </c>
      <c r="D278" s="88" t="str">
        <f t="shared" si="33"/>
        <v/>
      </c>
      <c r="E278" s="88" t="str">
        <f t="shared" si="34"/>
        <v/>
      </c>
      <c r="F278" s="88" t="str">
        <f t="shared" si="28"/>
        <v/>
      </c>
      <c r="G278" s="71" t="str">
        <f t="shared" si="29"/>
        <v/>
      </c>
    </row>
    <row r="279" spans="1:7" x14ac:dyDescent="0.25">
      <c r="A279" s="87" t="str">
        <f t="shared" si="30"/>
        <v/>
      </c>
      <c r="B279" s="78" t="str">
        <f t="shared" si="31"/>
        <v/>
      </c>
      <c r="C279" s="71" t="str">
        <f t="shared" si="32"/>
        <v/>
      </c>
      <c r="D279" s="88" t="str">
        <f t="shared" si="33"/>
        <v/>
      </c>
      <c r="E279" s="88" t="str">
        <f t="shared" si="34"/>
        <v/>
      </c>
      <c r="F279" s="88" t="str">
        <f t="shared" si="28"/>
        <v/>
      </c>
      <c r="G279" s="71" t="str">
        <f t="shared" si="29"/>
        <v/>
      </c>
    </row>
    <row r="280" spans="1:7" x14ac:dyDescent="0.25">
      <c r="A280" s="87" t="str">
        <f t="shared" si="30"/>
        <v/>
      </c>
      <c r="B280" s="78" t="str">
        <f t="shared" si="31"/>
        <v/>
      </c>
      <c r="C280" s="71" t="str">
        <f t="shared" si="32"/>
        <v/>
      </c>
      <c r="D280" s="88" t="str">
        <f t="shared" si="33"/>
        <v/>
      </c>
      <c r="E280" s="88" t="str">
        <f t="shared" si="34"/>
        <v/>
      </c>
      <c r="F280" s="88" t="str">
        <f t="shared" si="28"/>
        <v/>
      </c>
      <c r="G280" s="71" t="str">
        <f t="shared" si="29"/>
        <v/>
      </c>
    </row>
    <row r="281" spans="1:7" x14ac:dyDescent="0.25">
      <c r="A281" s="87" t="str">
        <f t="shared" si="30"/>
        <v/>
      </c>
      <c r="B281" s="78" t="str">
        <f t="shared" si="31"/>
        <v/>
      </c>
      <c r="C281" s="71" t="str">
        <f t="shared" si="32"/>
        <v/>
      </c>
      <c r="D281" s="88" t="str">
        <f t="shared" si="33"/>
        <v/>
      </c>
      <c r="E281" s="88" t="str">
        <f t="shared" si="34"/>
        <v/>
      </c>
      <c r="F281" s="88" t="str">
        <f t="shared" si="28"/>
        <v/>
      </c>
      <c r="G281" s="71" t="str">
        <f t="shared" si="29"/>
        <v/>
      </c>
    </row>
    <row r="282" spans="1:7" x14ac:dyDescent="0.25">
      <c r="A282" s="87" t="str">
        <f t="shared" si="30"/>
        <v/>
      </c>
      <c r="B282" s="78" t="str">
        <f t="shared" si="31"/>
        <v/>
      </c>
      <c r="C282" s="71" t="str">
        <f t="shared" si="32"/>
        <v/>
      </c>
      <c r="D282" s="88" t="str">
        <f t="shared" si="33"/>
        <v/>
      </c>
      <c r="E282" s="88" t="str">
        <f t="shared" si="34"/>
        <v/>
      </c>
      <c r="F282" s="88" t="str">
        <f t="shared" si="28"/>
        <v/>
      </c>
      <c r="G282" s="71" t="str">
        <f t="shared" si="29"/>
        <v/>
      </c>
    </row>
    <row r="283" spans="1:7" x14ac:dyDescent="0.25">
      <c r="A283" s="87" t="str">
        <f t="shared" si="30"/>
        <v/>
      </c>
      <c r="B283" s="78" t="str">
        <f t="shared" si="31"/>
        <v/>
      </c>
      <c r="C283" s="71" t="str">
        <f t="shared" si="32"/>
        <v/>
      </c>
      <c r="D283" s="88" t="str">
        <f t="shared" si="33"/>
        <v/>
      </c>
      <c r="E283" s="88" t="str">
        <f t="shared" si="34"/>
        <v/>
      </c>
      <c r="F283" s="88" t="str">
        <f t="shared" si="28"/>
        <v/>
      </c>
      <c r="G283" s="71" t="str">
        <f t="shared" si="29"/>
        <v/>
      </c>
    </row>
    <row r="284" spans="1:7" x14ac:dyDescent="0.25">
      <c r="A284" s="87" t="str">
        <f t="shared" si="30"/>
        <v/>
      </c>
      <c r="B284" s="78" t="str">
        <f t="shared" si="31"/>
        <v/>
      </c>
      <c r="C284" s="71" t="str">
        <f t="shared" si="32"/>
        <v/>
      </c>
      <c r="D284" s="88" t="str">
        <f t="shared" si="33"/>
        <v/>
      </c>
      <c r="E284" s="88" t="str">
        <f t="shared" si="34"/>
        <v/>
      </c>
      <c r="F284" s="88" t="str">
        <f t="shared" si="28"/>
        <v/>
      </c>
      <c r="G284" s="71" t="str">
        <f t="shared" si="29"/>
        <v/>
      </c>
    </row>
    <row r="285" spans="1:7" x14ac:dyDescent="0.25">
      <c r="A285" s="87" t="str">
        <f t="shared" si="30"/>
        <v/>
      </c>
      <c r="B285" s="78" t="str">
        <f t="shared" si="31"/>
        <v/>
      </c>
      <c r="C285" s="71" t="str">
        <f t="shared" si="32"/>
        <v/>
      </c>
      <c r="D285" s="88" t="str">
        <f t="shared" si="33"/>
        <v/>
      </c>
      <c r="E285" s="88" t="str">
        <f t="shared" si="34"/>
        <v/>
      </c>
      <c r="F285" s="88" t="str">
        <f t="shared" si="28"/>
        <v/>
      </c>
      <c r="G285" s="71" t="str">
        <f t="shared" si="29"/>
        <v/>
      </c>
    </row>
    <row r="286" spans="1:7" x14ac:dyDescent="0.25">
      <c r="A286" s="87" t="str">
        <f t="shared" si="30"/>
        <v/>
      </c>
      <c r="B286" s="78" t="str">
        <f t="shared" si="31"/>
        <v/>
      </c>
      <c r="C286" s="71" t="str">
        <f t="shared" si="32"/>
        <v/>
      </c>
      <c r="D286" s="88" t="str">
        <f t="shared" si="33"/>
        <v/>
      </c>
      <c r="E286" s="88" t="str">
        <f t="shared" si="34"/>
        <v/>
      </c>
      <c r="F286" s="88" t="str">
        <f t="shared" si="28"/>
        <v/>
      </c>
      <c r="G286" s="71" t="str">
        <f t="shared" si="29"/>
        <v/>
      </c>
    </row>
    <row r="287" spans="1:7" x14ac:dyDescent="0.25">
      <c r="A287" s="87" t="str">
        <f t="shared" si="30"/>
        <v/>
      </c>
      <c r="B287" s="78" t="str">
        <f t="shared" si="31"/>
        <v/>
      </c>
      <c r="C287" s="71" t="str">
        <f t="shared" si="32"/>
        <v/>
      </c>
      <c r="D287" s="88" t="str">
        <f t="shared" si="33"/>
        <v/>
      </c>
      <c r="E287" s="88" t="str">
        <f t="shared" si="34"/>
        <v/>
      </c>
      <c r="F287" s="88" t="str">
        <f t="shared" si="28"/>
        <v/>
      </c>
      <c r="G287" s="71" t="str">
        <f t="shared" si="29"/>
        <v/>
      </c>
    </row>
    <row r="288" spans="1:7" x14ac:dyDescent="0.25">
      <c r="A288" s="87" t="str">
        <f t="shared" si="30"/>
        <v/>
      </c>
      <c r="B288" s="78" t="str">
        <f t="shared" si="31"/>
        <v/>
      </c>
      <c r="C288" s="71" t="str">
        <f t="shared" si="32"/>
        <v/>
      </c>
      <c r="D288" s="88" t="str">
        <f t="shared" si="33"/>
        <v/>
      </c>
      <c r="E288" s="88" t="str">
        <f t="shared" si="34"/>
        <v/>
      </c>
      <c r="F288" s="88" t="str">
        <f t="shared" si="28"/>
        <v/>
      </c>
      <c r="G288" s="71" t="str">
        <f t="shared" si="29"/>
        <v/>
      </c>
    </row>
    <row r="289" spans="1:7" x14ac:dyDescent="0.25">
      <c r="A289" s="87" t="str">
        <f t="shared" si="30"/>
        <v/>
      </c>
      <c r="B289" s="78" t="str">
        <f t="shared" si="31"/>
        <v/>
      </c>
      <c r="C289" s="71" t="str">
        <f t="shared" si="32"/>
        <v/>
      </c>
      <c r="D289" s="88" t="str">
        <f t="shared" si="33"/>
        <v/>
      </c>
      <c r="E289" s="88" t="str">
        <f t="shared" si="34"/>
        <v/>
      </c>
      <c r="F289" s="88" t="str">
        <f t="shared" si="28"/>
        <v/>
      </c>
      <c r="G289" s="71" t="str">
        <f t="shared" si="29"/>
        <v/>
      </c>
    </row>
    <row r="290" spans="1:7" x14ac:dyDescent="0.25">
      <c r="A290" s="87" t="str">
        <f t="shared" si="30"/>
        <v/>
      </c>
      <c r="B290" s="78" t="str">
        <f t="shared" si="31"/>
        <v/>
      </c>
      <c r="C290" s="71" t="str">
        <f t="shared" si="32"/>
        <v/>
      </c>
      <c r="D290" s="88" t="str">
        <f t="shared" si="33"/>
        <v/>
      </c>
      <c r="E290" s="88" t="str">
        <f t="shared" si="34"/>
        <v/>
      </c>
      <c r="F290" s="88" t="str">
        <f t="shared" si="28"/>
        <v/>
      </c>
      <c r="G290" s="71" t="str">
        <f t="shared" si="29"/>
        <v/>
      </c>
    </row>
    <row r="291" spans="1:7" x14ac:dyDescent="0.25">
      <c r="A291" s="87" t="str">
        <f t="shared" si="30"/>
        <v/>
      </c>
      <c r="B291" s="78" t="str">
        <f t="shared" si="31"/>
        <v/>
      </c>
      <c r="C291" s="71" t="str">
        <f t="shared" si="32"/>
        <v/>
      </c>
      <c r="D291" s="88" t="str">
        <f t="shared" si="33"/>
        <v/>
      </c>
      <c r="E291" s="88" t="str">
        <f t="shared" si="34"/>
        <v/>
      </c>
      <c r="F291" s="88" t="str">
        <f t="shared" si="28"/>
        <v/>
      </c>
      <c r="G291" s="71" t="str">
        <f t="shared" si="29"/>
        <v/>
      </c>
    </row>
    <row r="292" spans="1:7" x14ac:dyDescent="0.25">
      <c r="A292" s="87" t="str">
        <f t="shared" si="30"/>
        <v/>
      </c>
      <c r="B292" s="78" t="str">
        <f t="shared" si="31"/>
        <v/>
      </c>
      <c r="C292" s="71" t="str">
        <f t="shared" si="32"/>
        <v/>
      </c>
      <c r="D292" s="88" t="str">
        <f t="shared" si="33"/>
        <v/>
      </c>
      <c r="E292" s="88" t="str">
        <f t="shared" si="34"/>
        <v/>
      </c>
      <c r="F292" s="88" t="str">
        <f t="shared" si="28"/>
        <v/>
      </c>
      <c r="G292" s="71" t="str">
        <f t="shared" si="29"/>
        <v/>
      </c>
    </row>
    <row r="293" spans="1:7" x14ac:dyDescent="0.25">
      <c r="A293" s="87" t="str">
        <f t="shared" si="30"/>
        <v/>
      </c>
      <c r="B293" s="78" t="str">
        <f t="shared" si="31"/>
        <v/>
      </c>
      <c r="C293" s="71" t="str">
        <f t="shared" si="32"/>
        <v/>
      </c>
      <c r="D293" s="88" t="str">
        <f t="shared" si="33"/>
        <v/>
      </c>
      <c r="E293" s="88" t="str">
        <f t="shared" si="34"/>
        <v/>
      </c>
      <c r="F293" s="88" t="str">
        <f t="shared" si="28"/>
        <v/>
      </c>
      <c r="G293" s="71" t="str">
        <f t="shared" si="29"/>
        <v/>
      </c>
    </row>
    <row r="294" spans="1:7" x14ac:dyDescent="0.25">
      <c r="A294" s="87" t="str">
        <f t="shared" si="30"/>
        <v/>
      </c>
      <c r="B294" s="78" t="str">
        <f t="shared" si="31"/>
        <v/>
      </c>
      <c r="C294" s="71" t="str">
        <f t="shared" si="32"/>
        <v/>
      </c>
      <c r="D294" s="88" t="str">
        <f t="shared" si="33"/>
        <v/>
      </c>
      <c r="E294" s="88" t="str">
        <f t="shared" si="34"/>
        <v/>
      </c>
      <c r="F294" s="88" t="str">
        <f t="shared" si="28"/>
        <v/>
      </c>
      <c r="G294" s="71" t="str">
        <f t="shared" si="29"/>
        <v/>
      </c>
    </row>
    <row r="295" spans="1:7" x14ac:dyDescent="0.25">
      <c r="A295" s="87" t="str">
        <f t="shared" si="30"/>
        <v/>
      </c>
      <c r="B295" s="78" t="str">
        <f t="shared" si="31"/>
        <v/>
      </c>
      <c r="C295" s="71" t="str">
        <f t="shared" si="32"/>
        <v/>
      </c>
      <c r="D295" s="88" t="str">
        <f t="shared" si="33"/>
        <v/>
      </c>
      <c r="E295" s="88" t="str">
        <f t="shared" si="34"/>
        <v/>
      </c>
      <c r="F295" s="88" t="str">
        <f t="shared" si="28"/>
        <v/>
      </c>
      <c r="G295" s="71" t="str">
        <f t="shared" si="29"/>
        <v/>
      </c>
    </row>
    <row r="296" spans="1:7" x14ac:dyDescent="0.25">
      <c r="A296" s="87" t="str">
        <f t="shared" si="30"/>
        <v/>
      </c>
      <c r="B296" s="78" t="str">
        <f t="shared" si="31"/>
        <v/>
      </c>
      <c r="C296" s="71" t="str">
        <f t="shared" si="32"/>
        <v/>
      </c>
      <c r="D296" s="88" t="str">
        <f t="shared" si="33"/>
        <v/>
      </c>
      <c r="E296" s="88" t="str">
        <f t="shared" si="34"/>
        <v/>
      </c>
      <c r="F296" s="88" t="str">
        <f t="shared" si="28"/>
        <v/>
      </c>
      <c r="G296" s="71" t="str">
        <f t="shared" si="29"/>
        <v/>
      </c>
    </row>
    <row r="297" spans="1:7" x14ac:dyDescent="0.25">
      <c r="A297" s="87" t="str">
        <f t="shared" si="30"/>
        <v/>
      </c>
      <c r="B297" s="78" t="str">
        <f t="shared" si="31"/>
        <v/>
      </c>
      <c r="C297" s="71" t="str">
        <f t="shared" si="32"/>
        <v/>
      </c>
      <c r="D297" s="88" t="str">
        <f t="shared" si="33"/>
        <v/>
      </c>
      <c r="E297" s="88" t="str">
        <f t="shared" si="34"/>
        <v/>
      </c>
      <c r="F297" s="88" t="str">
        <f t="shared" si="28"/>
        <v/>
      </c>
      <c r="G297" s="71" t="str">
        <f t="shared" si="29"/>
        <v/>
      </c>
    </row>
    <row r="298" spans="1:7" x14ac:dyDescent="0.25">
      <c r="A298" s="87" t="str">
        <f t="shared" si="30"/>
        <v/>
      </c>
      <c r="B298" s="78" t="str">
        <f t="shared" si="31"/>
        <v/>
      </c>
      <c r="C298" s="71" t="str">
        <f t="shared" si="32"/>
        <v/>
      </c>
      <c r="D298" s="88" t="str">
        <f t="shared" si="33"/>
        <v/>
      </c>
      <c r="E298" s="88" t="str">
        <f t="shared" si="34"/>
        <v/>
      </c>
      <c r="F298" s="88" t="str">
        <f t="shared" si="28"/>
        <v/>
      </c>
      <c r="G298" s="71" t="str">
        <f t="shared" si="29"/>
        <v/>
      </c>
    </row>
    <row r="299" spans="1:7" x14ac:dyDescent="0.25">
      <c r="A299" s="87" t="str">
        <f t="shared" si="30"/>
        <v/>
      </c>
      <c r="B299" s="78" t="str">
        <f t="shared" si="31"/>
        <v/>
      </c>
      <c r="C299" s="71" t="str">
        <f t="shared" si="32"/>
        <v/>
      </c>
      <c r="D299" s="88" t="str">
        <f t="shared" si="33"/>
        <v/>
      </c>
      <c r="E299" s="88" t="str">
        <f t="shared" si="34"/>
        <v/>
      </c>
      <c r="F299" s="88" t="str">
        <f t="shared" si="28"/>
        <v/>
      </c>
      <c r="G299" s="71" t="str">
        <f t="shared" si="29"/>
        <v/>
      </c>
    </row>
    <row r="300" spans="1:7" x14ac:dyDescent="0.25">
      <c r="A300" s="87" t="str">
        <f t="shared" si="30"/>
        <v/>
      </c>
      <c r="B300" s="78" t="str">
        <f t="shared" si="31"/>
        <v/>
      </c>
      <c r="C300" s="71" t="str">
        <f t="shared" si="32"/>
        <v/>
      </c>
      <c r="D300" s="88" t="str">
        <f t="shared" si="33"/>
        <v/>
      </c>
      <c r="E300" s="88" t="str">
        <f t="shared" si="34"/>
        <v/>
      </c>
      <c r="F300" s="88" t="str">
        <f t="shared" si="28"/>
        <v/>
      </c>
      <c r="G300" s="71" t="str">
        <f t="shared" si="29"/>
        <v/>
      </c>
    </row>
    <row r="301" spans="1:7" x14ac:dyDescent="0.25">
      <c r="A301" s="87" t="str">
        <f t="shared" si="30"/>
        <v/>
      </c>
      <c r="B301" s="78" t="str">
        <f t="shared" si="31"/>
        <v/>
      </c>
      <c r="C301" s="71" t="str">
        <f t="shared" si="32"/>
        <v/>
      </c>
      <c r="D301" s="88" t="str">
        <f t="shared" si="33"/>
        <v/>
      </c>
      <c r="E301" s="88" t="str">
        <f t="shared" si="34"/>
        <v/>
      </c>
      <c r="F301" s="88" t="str">
        <f t="shared" si="28"/>
        <v/>
      </c>
      <c r="G301" s="71" t="str">
        <f t="shared" si="29"/>
        <v/>
      </c>
    </row>
    <row r="302" spans="1:7" x14ac:dyDescent="0.25">
      <c r="A302" s="87" t="str">
        <f t="shared" si="30"/>
        <v/>
      </c>
      <c r="B302" s="78" t="str">
        <f t="shared" si="31"/>
        <v/>
      </c>
      <c r="C302" s="71" t="str">
        <f t="shared" si="32"/>
        <v/>
      </c>
      <c r="D302" s="88" t="str">
        <f t="shared" si="33"/>
        <v/>
      </c>
      <c r="E302" s="88" t="str">
        <f t="shared" si="34"/>
        <v/>
      </c>
      <c r="F302" s="88" t="str">
        <f t="shared" si="28"/>
        <v/>
      </c>
      <c r="G302" s="71" t="str">
        <f t="shared" si="29"/>
        <v/>
      </c>
    </row>
    <row r="303" spans="1:7" x14ac:dyDescent="0.25">
      <c r="A303" s="87" t="str">
        <f t="shared" si="30"/>
        <v/>
      </c>
      <c r="B303" s="78" t="str">
        <f t="shared" si="31"/>
        <v/>
      </c>
      <c r="C303" s="71" t="str">
        <f t="shared" si="32"/>
        <v/>
      </c>
      <c r="D303" s="88" t="str">
        <f t="shared" si="33"/>
        <v/>
      </c>
      <c r="E303" s="88" t="str">
        <f t="shared" si="34"/>
        <v/>
      </c>
      <c r="F303" s="88" t="str">
        <f t="shared" si="28"/>
        <v/>
      </c>
      <c r="G303" s="71" t="str">
        <f t="shared" si="29"/>
        <v/>
      </c>
    </row>
    <row r="304" spans="1:7" x14ac:dyDescent="0.25">
      <c r="A304" s="87" t="str">
        <f t="shared" si="30"/>
        <v/>
      </c>
      <c r="B304" s="78" t="str">
        <f t="shared" si="31"/>
        <v/>
      </c>
      <c r="C304" s="71" t="str">
        <f t="shared" si="32"/>
        <v/>
      </c>
      <c r="D304" s="88" t="str">
        <f t="shared" si="33"/>
        <v/>
      </c>
      <c r="E304" s="88" t="str">
        <f t="shared" si="34"/>
        <v/>
      </c>
      <c r="F304" s="88" t="str">
        <f t="shared" si="28"/>
        <v/>
      </c>
      <c r="G304" s="71" t="str">
        <f t="shared" si="29"/>
        <v/>
      </c>
    </row>
    <row r="305" spans="1:7" x14ac:dyDescent="0.25">
      <c r="A305" s="87" t="str">
        <f t="shared" si="30"/>
        <v/>
      </c>
      <c r="B305" s="78" t="str">
        <f t="shared" si="31"/>
        <v/>
      </c>
      <c r="C305" s="71" t="str">
        <f t="shared" si="32"/>
        <v/>
      </c>
      <c r="D305" s="88" t="str">
        <f t="shared" si="33"/>
        <v/>
      </c>
      <c r="E305" s="88" t="str">
        <f t="shared" si="34"/>
        <v/>
      </c>
      <c r="F305" s="88" t="str">
        <f t="shared" si="28"/>
        <v/>
      </c>
      <c r="G305" s="71" t="str">
        <f t="shared" si="29"/>
        <v/>
      </c>
    </row>
    <row r="306" spans="1:7" x14ac:dyDescent="0.25">
      <c r="A306" s="87" t="str">
        <f t="shared" si="30"/>
        <v/>
      </c>
      <c r="B306" s="78" t="str">
        <f t="shared" si="31"/>
        <v/>
      </c>
      <c r="C306" s="71" t="str">
        <f t="shared" si="32"/>
        <v/>
      </c>
      <c r="D306" s="88" t="str">
        <f t="shared" si="33"/>
        <v/>
      </c>
      <c r="E306" s="88" t="str">
        <f t="shared" si="34"/>
        <v/>
      </c>
      <c r="F306" s="88" t="str">
        <f t="shared" si="28"/>
        <v/>
      </c>
      <c r="G306" s="71" t="str">
        <f t="shared" si="29"/>
        <v/>
      </c>
    </row>
    <row r="307" spans="1:7" x14ac:dyDescent="0.25">
      <c r="A307" s="87" t="str">
        <f t="shared" si="30"/>
        <v/>
      </c>
      <c r="B307" s="78" t="str">
        <f t="shared" si="31"/>
        <v/>
      </c>
      <c r="C307" s="71" t="str">
        <f t="shared" si="32"/>
        <v/>
      </c>
      <c r="D307" s="88" t="str">
        <f t="shared" si="33"/>
        <v/>
      </c>
      <c r="E307" s="88" t="str">
        <f t="shared" si="34"/>
        <v/>
      </c>
      <c r="F307" s="88" t="str">
        <f t="shared" si="28"/>
        <v/>
      </c>
      <c r="G307" s="71" t="str">
        <f t="shared" si="29"/>
        <v/>
      </c>
    </row>
    <row r="308" spans="1:7" x14ac:dyDescent="0.25">
      <c r="A308" s="87" t="str">
        <f t="shared" si="30"/>
        <v/>
      </c>
      <c r="B308" s="78" t="str">
        <f t="shared" si="31"/>
        <v/>
      </c>
      <c r="C308" s="71" t="str">
        <f t="shared" si="32"/>
        <v/>
      </c>
      <c r="D308" s="88" t="str">
        <f t="shared" si="33"/>
        <v/>
      </c>
      <c r="E308" s="88" t="str">
        <f t="shared" si="34"/>
        <v/>
      </c>
      <c r="F308" s="88" t="str">
        <f t="shared" si="28"/>
        <v/>
      </c>
      <c r="G308" s="71" t="str">
        <f t="shared" si="29"/>
        <v/>
      </c>
    </row>
    <row r="309" spans="1:7" x14ac:dyDescent="0.25">
      <c r="A309" s="87" t="str">
        <f t="shared" si="30"/>
        <v/>
      </c>
      <c r="B309" s="78" t="str">
        <f t="shared" si="31"/>
        <v/>
      </c>
      <c r="C309" s="71" t="str">
        <f t="shared" si="32"/>
        <v/>
      </c>
      <c r="D309" s="88" t="str">
        <f t="shared" si="33"/>
        <v/>
      </c>
      <c r="E309" s="88" t="str">
        <f t="shared" si="34"/>
        <v/>
      </c>
      <c r="F309" s="88" t="str">
        <f t="shared" si="28"/>
        <v/>
      </c>
      <c r="G309" s="71" t="str">
        <f t="shared" si="29"/>
        <v/>
      </c>
    </row>
    <row r="310" spans="1:7" x14ac:dyDescent="0.25">
      <c r="A310" s="87" t="str">
        <f t="shared" si="30"/>
        <v/>
      </c>
      <c r="B310" s="78" t="str">
        <f t="shared" si="31"/>
        <v/>
      </c>
      <c r="C310" s="71" t="str">
        <f t="shared" si="32"/>
        <v/>
      </c>
      <c r="D310" s="88" t="str">
        <f t="shared" si="33"/>
        <v/>
      </c>
      <c r="E310" s="88" t="str">
        <f t="shared" si="34"/>
        <v/>
      </c>
      <c r="F310" s="88" t="str">
        <f t="shared" si="28"/>
        <v/>
      </c>
      <c r="G310" s="71" t="str">
        <f t="shared" si="29"/>
        <v/>
      </c>
    </row>
    <row r="311" spans="1:7" x14ac:dyDescent="0.25">
      <c r="A311" s="87" t="str">
        <f t="shared" si="30"/>
        <v/>
      </c>
      <c r="B311" s="78" t="str">
        <f t="shared" si="31"/>
        <v/>
      </c>
      <c r="C311" s="71" t="str">
        <f t="shared" si="32"/>
        <v/>
      </c>
      <c r="D311" s="88" t="str">
        <f t="shared" si="33"/>
        <v/>
      </c>
      <c r="E311" s="88" t="str">
        <f t="shared" si="34"/>
        <v/>
      </c>
      <c r="F311" s="88" t="str">
        <f t="shared" si="28"/>
        <v/>
      </c>
      <c r="G311" s="71" t="str">
        <f t="shared" si="29"/>
        <v/>
      </c>
    </row>
    <row r="312" spans="1:7" x14ac:dyDescent="0.25">
      <c r="A312" s="87" t="str">
        <f t="shared" si="30"/>
        <v/>
      </c>
      <c r="B312" s="78" t="str">
        <f t="shared" si="31"/>
        <v/>
      </c>
      <c r="C312" s="71" t="str">
        <f t="shared" si="32"/>
        <v/>
      </c>
      <c r="D312" s="88" t="str">
        <f t="shared" si="33"/>
        <v/>
      </c>
      <c r="E312" s="88" t="str">
        <f t="shared" si="34"/>
        <v/>
      </c>
      <c r="F312" s="88" t="str">
        <f t="shared" si="28"/>
        <v/>
      </c>
      <c r="G312" s="71" t="str">
        <f t="shared" si="29"/>
        <v/>
      </c>
    </row>
    <row r="313" spans="1:7" x14ac:dyDescent="0.25">
      <c r="A313" s="87" t="str">
        <f t="shared" si="30"/>
        <v/>
      </c>
      <c r="B313" s="78" t="str">
        <f t="shared" si="31"/>
        <v/>
      </c>
      <c r="C313" s="71" t="str">
        <f t="shared" si="32"/>
        <v/>
      </c>
      <c r="D313" s="88" t="str">
        <f t="shared" si="33"/>
        <v/>
      </c>
      <c r="E313" s="88" t="str">
        <f t="shared" si="34"/>
        <v/>
      </c>
      <c r="F313" s="88" t="str">
        <f t="shared" si="28"/>
        <v/>
      </c>
      <c r="G313" s="71" t="str">
        <f t="shared" si="29"/>
        <v/>
      </c>
    </row>
    <row r="314" spans="1:7" x14ac:dyDescent="0.25">
      <c r="A314" s="87" t="str">
        <f t="shared" si="30"/>
        <v/>
      </c>
      <c r="B314" s="78" t="str">
        <f t="shared" si="31"/>
        <v/>
      </c>
      <c r="C314" s="71" t="str">
        <f t="shared" si="32"/>
        <v/>
      </c>
      <c r="D314" s="88" t="str">
        <f t="shared" si="33"/>
        <v/>
      </c>
      <c r="E314" s="88" t="str">
        <f t="shared" si="34"/>
        <v/>
      </c>
      <c r="F314" s="88" t="str">
        <f t="shared" si="28"/>
        <v/>
      </c>
      <c r="G314" s="71" t="str">
        <f t="shared" si="29"/>
        <v/>
      </c>
    </row>
    <row r="315" spans="1:7" x14ac:dyDescent="0.25">
      <c r="A315" s="87" t="str">
        <f t="shared" si="30"/>
        <v/>
      </c>
      <c r="B315" s="78" t="str">
        <f t="shared" si="31"/>
        <v/>
      </c>
      <c r="C315" s="71" t="str">
        <f t="shared" si="32"/>
        <v/>
      </c>
      <c r="D315" s="88" t="str">
        <f t="shared" si="33"/>
        <v/>
      </c>
      <c r="E315" s="88" t="str">
        <f t="shared" si="34"/>
        <v/>
      </c>
      <c r="F315" s="88" t="str">
        <f t="shared" si="28"/>
        <v/>
      </c>
      <c r="G315" s="71" t="str">
        <f t="shared" si="29"/>
        <v/>
      </c>
    </row>
    <row r="316" spans="1:7" x14ac:dyDescent="0.25">
      <c r="A316" s="87" t="str">
        <f t="shared" si="30"/>
        <v/>
      </c>
      <c r="B316" s="78" t="str">
        <f t="shared" si="31"/>
        <v/>
      </c>
      <c r="C316" s="71" t="str">
        <f t="shared" si="32"/>
        <v/>
      </c>
      <c r="D316" s="88" t="str">
        <f t="shared" si="33"/>
        <v/>
      </c>
      <c r="E316" s="88" t="str">
        <f t="shared" si="34"/>
        <v/>
      </c>
      <c r="F316" s="88" t="str">
        <f t="shared" si="28"/>
        <v/>
      </c>
      <c r="G316" s="71" t="str">
        <f t="shared" si="29"/>
        <v/>
      </c>
    </row>
    <row r="317" spans="1:7" x14ac:dyDescent="0.25">
      <c r="A317" s="87" t="str">
        <f t="shared" si="30"/>
        <v/>
      </c>
      <c r="B317" s="78" t="str">
        <f t="shared" si="31"/>
        <v/>
      </c>
      <c r="C317" s="71" t="str">
        <f t="shared" si="32"/>
        <v/>
      </c>
      <c r="D317" s="88" t="str">
        <f t="shared" si="33"/>
        <v/>
      </c>
      <c r="E317" s="88" t="str">
        <f t="shared" si="34"/>
        <v/>
      </c>
      <c r="F317" s="88" t="str">
        <f t="shared" si="28"/>
        <v/>
      </c>
      <c r="G317" s="71" t="str">
        <f t="shared" si="29"/>
        <v/>
      </c>
    </row>
    <row r="318" spans="1:7" x14ac:dyDescent="0.25">
      <c r="A318" s="87" t="str">
        <f t="shared" si="30"/>
        <v/>
      </c>
      <c r="B318" s="78" t="str">
        <f t="shared" si="31"/>
        <v/>
      </c>
      <c r="C318" s="71" t="str">
        <f t="shared" si="32"/>
        <v/>
      </c>
      <c r="D318" s="88" t="str">
        <f t="shared" si="33"/>
        <v/>
      </c>
      <c r="E318" s="88" t="str">
        <f t="shared" si="34"/>
        <v/>
      </c>
      <c r="F318" s="88" t="str">
        <f t="shared" si="28"/>
        <v/>
      </c>
      <c r="G318" s="71" t="str">
        <f t="shared" si="29"/>
        <v/>
      </c>
    </row>
    <row r="319" spans="1:7" x14ac:dyDescent="0.25">
      <c r="A319" s="87" t="str">
        <f t="shared" si="30"/>
        <v/>
      </c>
      <c r="B319" s="78" t="str">
        <f t="shared" si="31"/>
        <v/>
      </c>
      <c r="C319" s="71" t="str">
        <f t="shared" si="32"/>
        <v/>
      </c>
      <c r="D319" s="88" t="str">
        <f t="shared" si="33"/>
        <v/>
      </c>
      <c r="E319" s="88" t="str">
        <f t="shared" si="34"/>
        <v/>
      </c>
      <c r="F319" s="88" t="str">
        <f t="shared" si="28"/>
        <v/>
      </c>
      <c r="G319" s="71" t="str">
        <f t="shared" si="29"/>
        <v/>
      </c>
    </row>
    <row r="320" spans="1:7" x14ac:dyDescent="0.25">
      <c r="A320" s="87" t="str">
        <f t="shared" si="30"/>
        <v/>
      </c>
      <c r="B320" s="78" t="str">
        <f t="shared" si="31"/>
        <v/>
      </c>
      <c r="C320" s="71" t="str">
        <f t="shared" si="32"/>
        <v/>
      </c>
      <c r="D320" s="88" t="str">
        <f t="shared" si="33"/>
        <v/>
      </c>
      <c r="E320" s="88" t="str">
        <f t="shared" si="34"/>
        <v/>
      </c>
      <c r="F320" s="88" t="str">
        <f t="shared" si="28"/>
        <v/>
      </c>
      <c r="G320" s="71" t="str">
        <f t="shared" si="29"/>
        <v/>
      </c>
    </row>
    <row r="321" spans="1:7" x14ac:dyDescent="0.25">
      <c r="A321" s="87" t="str">
        <f t="shared" si="30"/>
        <v/>
      </c>
      <c r="B321" s="78" t="str">
        <f t="shared" si="31"/>
        <v/>
      </c>
      <c r="C321" s="71" t="str">
        <f t="shared" si="32"/>
        <v/>
      </c>
      <c r="D321" s="88" t="str">
        <f t="shared" si="33"/>
        <v/>
      </c>
      <c r="E321" s="88" t="str">
        <f t="shared" si="34"/>
        <v/>
      </c>
      <c r="F321" s="88" t="str">
        <f t="shared" si="28"/>
        <v/>
      </c>
      <c r="G321" s="71" t="str">
        <f t="shared" si="29"/>
        <v/>
      </c>
    </row>
    <row r="322" spans="1:7" x14ac:dyDescent="0.25">
      <c r="A322" s="87" t="str">
        <f t="shared" si="30"/>
        <v/>
      </c>
      <c r="B322" s="78" t="str">
        <f t="shared" si="31"/>
        <v/>
      </c>
      <c r="C322" s="71" t="str">
        <f t="shared" si="32"/>
        <v/>
      </c>
      <c r="D322" s="88" t="str">
        <f t="shared" si="33"/>
        <v/>
      </c>
      <c r="E322" s="88" t="str">
        <f t="shared" si="34"/>
        <v/>
      </c>
      <c r="F322" s="88" t="str">
        <f t="shared" si="28"/>
        <v/>
      </c>
      <c r="G322" s="71" t="str">
        <f t="shared" si="29"/>
        <v/>
      </c>
    </row>
    <row r="323" spans="1:7" x14ac:dyDescent="0.25">
      <c r="A323" s="87" t="str">
        <f t="shared" si="30"/>
        <v/>
      </c>
      <c r="B323" s="78" t="str">
        <f t="shared" si="31"/>
        <v/>
      </c>
      <c r="C323" s="71" t="str">
        <f t="shared" si="32"/>
        <v/>
      </c>
      <c r="D323" s="88" t="str">
        <f t="shared" si="33"/>
        <v/>
      </c>
      <c r="E323" s="88" t="str">
        <f t="shared" si="34"/>
        <v/>
      </c>
      <c r="F323" s="88" t="str">
        <f t="shared" si="28"/>
        <v/>
      </c>
      <c r="G323" s="71" t="str">
        <f t="shared" si="29"/>
        <v/>
      </c>
    </row>
    <row r="324" spans="1:7" x14ac:dyDescent="0.25">
      <c r="A324" s="87" t="str">
        <f t="shared" si="30"/>
        <v/>
      </c>
      <c r="B324" s="78" t="str">
        <f t="shared" si="31"/>
        <v/>
      </c>
      <c r="C324" s="71" t="str">
        <f t="shared" si="32"/>
        <v/>
      </c>
      <c r="D324" s="88" t="str">
        <f t="shared" si="33"/>
        <v/>
      </c>
      <c r="E324" s="88" t="str">
        <f t="shared" si="34"/>
        <v/>
      </c>
      <c r="F324" s="88" t="str">
        <f t="shared" si="28"/>
        <v/>
      </c>
      <c r="G324" s="71" t="str">
        <f t="shared" si="29"/>
        <v/>
      </c>
    </row>
    <row r="325" spans="1:7" x14ac:dyDescent="0.25">
      <c r="A325" s="87" t="str">
        <f t="shared" si="30"/>
        <v/>
      </c>
      <c r="B325" s="78" t="str">
        <f t="shared" si="31"/>
        <v/>
      </c>
      <c r="C325" s="71" t="str">
        <f t="shared" si="32"/>
        <v/>
      </c>
      <c r="D325" s="88" t="str">
        <f t="shared" si="33"/>
        <v/>
      </c>
      <c r="E325" s="88" t="str">
        <f t="shared" si="34"/>
        <v/>
      </c>
      <c r="F325" s="88" t="str">
        <f t="shared" si="28"/>
        <v/>
      </c>
      <c r="G325" s="71" t="str">
        <f t="shared" si="29"/>
        <v/>
      </c>
    </row>
    <row r="326" spans="1:7" x14ac:dyDescent="0.25">
      <c r="A326" s="87" t="str">
        <f t="shared" si="30"/>
        <v/>
      </c>
      <c r="B326" s="78" t="str">
        <f t="shared" si="31"/>
        <v/>
      </c>
      <c r="C326" s="71" t="str">
        <f t="shared" si="32"/>
        <v/>
      </c>
      <c r="D326" s="88" t="str">
        <f t="shared" si="33"/>
        <v/>
      </c>
      <c r="E326" s="88" t="str">
        <f t="shared" si="34"/>
        <v/>
      </c>
      <c r="F326" s="88" t="str">
        <f t="shared" si="28"/>
        <v/>
      </c>
      <c r="G326" s="71" t="str">
        <f t="shared" si="29"/>
        <v/>
      </c>
    </row>
    <row r="327" spans="1:7" x14ac:dyDescent="0.25">
      <c r="A327" s="87" t="str">
        <f t="shared" si="30"/>
        <v/>
      </c>
      <c r="B327" s="78" t="str">
        <f t="shared" si="31"/>
        <v/>
      </c>
      <c r="C327" s="71" t="str">
        <f t="shared" si="32"/>
        <v/>
      </c>
      <c r="D327" s="88" t="str">
        <f t="shared" si="33"/>
        <v/>
      </c>
      <c r="E327" s="88" t="str">
        <f t="shared" si="34"/>
        <v/>
      </c>
      <c r="F327" s="88" t="str">
        <f t="shared" si="28"/>
        <v/>
      </c>
      <c r="G327" s="71" t="str">
        <f t="shared" si="29"/>
        <v/>
      </c>
    </row>
    <row r="328" spans="1:7" x14ac:dyDescent="0.25">
      <c r="A328" s="87" t="str">
        <f t="shared" si="30"/>
        <v/>
      </c>
      <c r="B328" s="78" t="str">
        <f t="shared" si="31"/>
        <v/>
      </c>
      <c r="C328" s="71" t="str">
        <f t="shared" si="32"/>
        <v/>
      </c>
      <c r="D328" s="88" t="str">
        <f t="shared" si="33"/>
        <v/>
      </c>
      <c r="E328" s="88" t="str">
        <f t="shared" si="34"/>
        <v/>
      </c>
      <c r="F328" s="88" t="str">
        <f t="shared" si="28"/>
        <v/>
      </c>
      <c r="G328" s="71" t="str">
        <f t="shared" si="29"/>
        <v/>
      </c>
    </row>
    <row r="329" spans="1:7" x14ac:dyDescent="0.25">
      <c r="A329" s="87" t="str">
        <f t="shared" si="30"/>
        <v/>
      </c>
      <c r="B329" s="78" t="str">
        <f t="shared" si="31"/>
        <v/>
      </c>
      <c r="C329" s="71" t="str">
        <f t="shared" si="32"/>
        <v/>
      </c>
      <c r="D329" s="88" t="str">
        <f t="shared" si="33"/>
        <v/>
      </c>
      <c r="E329" s="88" t="str">
        <f t="shared" si="34"/>
        <v/>
      </c>
      <c r="F329" s="88" t="str">
        <f t="shared" si="28"/>
        <v/>
      </c>
      <c r="G329" s="71" t="str">
        <f t="shared" si="29"/>
        <v/>
      </c>
    </row>
    <row r="330" spans="1:7" x14ac:dyDescent="0.25">
      <c r="A330" s="87" t="str">
        <f t="shared" si="30"/>
        <v/>
      </c>
      <c r="B330" s="78" t="str">
        <f t="shared" si="31"/>
        <v/>
      </c>
      <c r="C330" s="71" t="str">
        <f t="shared" si="32"/>
        <v/>
      </c>
      <c r="D330" s="88" t="str">
        <f t="shared" si="33"/>
        <v/>
      </c>
      <c r="E330" s="88" t="str">
        <f t="shared" si="34"/>
        <v/>
      </c>
      <c r="F330" s="88" t="str">
        <f t="shared" si="28"/>
        <v/>
      </c>
      <c r="G330" s="71" t="str">
        <f t="shared" si="29"/>
        <v/>
      </c>
    </row>
    <row r="331" spans="1:7" x14ac:dyDescent="0.25">
      <c r="A331" s="87" t="str">
        <f t="shared" si="30"/>
        <v/>
      </c>
      <c r="B331" s="78" t="str">
        <f t="shared" si="31"/>
        <v/>
      </c>
      <c r="C331" s="71" t="str">
        <f t="shared" si="32"/>
        <v/>
      </c>
      <c r="D331" s="88" t="str">
        <f t="shared" si="33"/>
        <v/>
      </c>
      <c r="E331" s="88" t="str">
        <f t="shared" si="34"/>
        <v/>
      </c>
      <c r="F331" s="88" t="str">
        <f t="shared" si="28"/>
        <v/>
      </c>
      <c r="G331" s="71" t="str">
        <f t="shared" si="29"/>
        <v/>
      </c>
    </row>
    <row r="332" spans="1:7" x14ac:dyDescent="0.25">
      <c r="A332" s="87" t="str">
        <f t="shared" si="30"/>
        <v/>
      </c>
      <c r="B332" s="78" t="str">
        <f t="shared" si="31"/>
        <v/>
      </c>
      <c r="C332" s="71" t="str">
        <f t="shared" si="32"/>
        <v/>
      </c>
      <c r="D332" s="88" t="str">
        <f t="shared" si="33"/>
        <v/>
      </c>
      <c r="E332" s="88" t="str">
        <f t="shared" si="34"/>
        <v/>
      </c>
      <c r="F332" s="88" t="str">
        <f t="shared" si="28"/>
        <v/>
      </c>
      <c r="G332" s="71" t="str">
        <f t="shared" si="29"/>
        <v/>
      </c>
    </row>
    <row r="333" spans="1:7" x14ac:dyDescent="0.25">
      <c r="A333" s="87" t="str">
        <f t="shared" si="30"/>
        <v/>
      </c>
      <c r="B333" s="78" t="str">
        <f t="shared" si="31"/>
        <v/>
      </c>
      <c r="C333" s="71" t="str">
        <f t="shared" si="32"/>
        <v/>
      </c>
      <c r="D333" s="88" t="str">
        <f t="shared" si="33"/>
        <v/>
      </c>
      <c r="E333" s="88" t="str">
        <f t="shared" si="34"/>
        <v/>
      </c>
      <c r="F333" s="88" t="str">
        <f t="shared" si="28"/>
        <v/>
      </c>
      <c r="G333" s="71" t="str">
        <f t="shared" si="29"/>
        <v/>
      </c>
    </row>
    <row r="334" spans="1:7" x14ac:dyDescent="0.25">
      <c r="A334" s="87" t="str">
        <f t="shared" si="30"/>
        <v/>
      </c>
      <c r="B334" s="78" t="str">
        <f t="shared" si="31"/>
        <v/>
      </c>
      <c r="C334" s="71" t="str">
        <f t="shared" si="32"/>
        <v/>
      </c>
      <c r="D334" s="88" t="str">
        <f t="shared" si="33"/>
        <v/>
      </c>
      <c r="E334" s="88" t="str">
        <f t="shared" si="34"/>
        <v/>
      </c>
      <c r="F334" s="88" t="str">
        <f t="shared" si="28"/>
        <v/>
      </c>
      <c r="G334" s="71" t="str">
        <f t="shared" si="29"/>
        <v/>
      </c>
    </row>
    <row r="335" spans="1:7" x14ac:dyDescent="0.25">
      <c r="A335" s="87" t="str">
        <f t="shared" si="30"/>
        <v/>
      </c>
      <c r="B335" s="78" t="str">
        <f t="shared" si="31"/>
        <v/>
      </c>
      <c r="C335" s="71" t="str">
        <f t="shared" si="32"/>
        <v/>
      </c>
      <c r="D335" s="88" t="str">
        <f t="shared" si="33"/>
        <v/>
      </c>
      <c r="E335" s="88" t="str">
        <f t="shared" si="34"/>
        <v/>
      </c>
      <c r="F335" s="88" t="str">
        <f t="shared" si="28"/>
        <v/>
      </c>
      <c r="G335" s="71" t="str">
        <f t="shared" si="29"/>
        <v/>
      </c>
    </row>
    <row r="336" spans="1:7" x14ac:dyDescent="0.25">
      <c r="A336" s="87" t="str">
        <f t="shared" si="30"/>
        <v/>
      </c>
      <c r="B336" s="78" t="str">
        <f t="shared" si="31"/>
        <v/>
      </c>
      <c r="C336" s="71" t="str">
        <f t="shared" si="32"/>
        <v/>
      </c>
      <c r="D336" s="88" t="str">
        <f t="shared" si="33"/>
        <v/>
      </c>
      <c r="E336" s="88" t="str">
        <f t="shared" si="34"/>
        <v/>
      </c>
      <c r="F336" s="88" t="str">
        <f t="shared" ref="F336:F399" si="35">IF(B336="","",SUM(D336:E336))</f>
        <v/>
      </c>
      <c r="G336" s="71" t="str">
        <f t="shared" ref="G336:G399" si="36">IF(B336="","",SUM(C336)-SUM(E336))</f>
        <v/>
      </c>
    </row>
    <row r="337" spans="1:7" x14ac:dyDescent="0.25">
      <c r="A337" s="87" t="str">
        <f t="shared" ref="A337:A400" si="37">IF(B337="","",EDATE(A336,1))</f>
        <v/>
      </c>
      <c r="B337" s="78" t="str">
        <f t="shared" ref="B337:B400" si="38">IF(B336="","",IF(SUM(B336)+1&lt;=$E$7,SUM(B336)+1,""))</f>
        <v/>
      </c>
      <c r="C337" s="71" t="str">
        <f t="shared" ref="C337:C400" si="39">IF(B337="","",G336)</f>
        <v/>
      </c>
      <c r="D337" s="88" t="str">
        <f t="shared" ref="D337:D400" si="40">IF(B337="","",IPMT($E$11/12,B337,$E$7,-$E$8,$E$9,0))</f>
        <v/>
      </c>
      <c r="E337" s="88" t="str">
        <f t="shared" ref="E337:E400" si="41">IF(B337="","",PPMT($E$11/12,B337,$E$7,-$E$8,$E$9,0))</f>
        <v/>
      </c>
      <c r="F337" s="88" t="str">
        <f t="shared" si="35"/>
        <v/>
      </c>
      <c r="G337" s="71" t="str">
        <f t="shared" si="36"/>
        <v/>
      </c>
    </row>
    <row r="338" spans="1:7" x14ac:dyDescent="0.25">
      <c r="A338" s="87" t="str">
        <f t="shared" si="37"/>
        <v/>
      </c>
      <c r="B338" s="78" t="str">
        <f t="shared" si="38"/>
        <v/>
      </c>
      <c r="C338" s="71" t="str">
        <f t="shared" si="39"/>
        <v/>
      </c>
      <c r="D338" s="88" t="str">
        <f t="shared" si="40"/>
        <v/>
      </c>
      <c r="E338" s="88" t="str">
        <f t="shared" si="41"/>
        <v/>
      </c>
      <c r="F338" s="88" t="str">
        <f t="shared" si="35"/>
        <v/>
      </c>
      <c r="G338" s="71" t="str">
        <f t="shared" si="36"/>
        <v/>
      </c>
    </row>
    <row r="339" spans="1:7" x14ac:dyDescent="0.25">
      <c r="A339" s="87" t="str">
        <f t="shared" si="37"/>
        <v/>
      </c>
      <c r="B339" s="78" t="str">
        <f t="shared" si="38"/>
        <v/>
      </c>
      <c r="C339" s="71" t="str">
        <f t="shared" si="39"/>
        <v/>
      </c>
      <c r="D339" s="88" t="str">
        <f t="shared" si="40"/>
        <v/>
      </c>
      <c r="E339" s="88" t="str">
        <f t="shared" si="41"/>
        <v/>
      </c>
      <c r="F339" s="88" t="str">
        <f t="shared" si="35"/>
        <v/>
      </c>
      <c r="G339" s="71" t="str">
        <f t="shared" si="36"/>
        <v/>
      </c>
    </row>
    <row r="340" spans="1:7" x14ac:dyDescent="0.25">
      <c r="A340" s="87" t="str">
        <f t="shared" si="37"/>
        <v/>
      </c>
      <c r="B340" s="78" t="str">
        <f t="shared" si="38"/>
        <v/>
      </c>
      <c r="C340" s="71" t="str">
        <f t="shared" si="39"/>
        <v/>
      </c>
      <c r="D340" s="88" t="str">
        <f t="shared" si="40"/>
        <v/>
      </c>
      <c r="E340" s="88" t="str">
        <f t="shared" si="41"/>
        <v/>
      </c>
      <c r="F340" s="88" t="str">
        <f t="shared" si="35"/>
        <v/>
      </c>
      <c r="G340" s="71" t="str">
        <f t="shared" si="36"/>
        <v/>
      </c>
    </row>
    <row r="341" spans="1:7" x14ac:dyDescent="0.25">
      <c r="A341" s="87" t="str">
        <f t="shared" si="37"/>
        <v/>
      </c>
      <c r="B341" s="78" t="str">
        <f t="shared" si="38"/>
        <v/>
      </c>
      <c r="C341" s="71" t="str">
        <f t="shared" si="39"/>
        <v/>
      </c>
      <c r="D341" s="88" t="str">
        <f t="shared" si="40"/>
        <v/>
      </c>
      <c r="E341" s="88" t="str">
        <f t="shared" si="41"/>
        <v/>
      </c>
      <c r="F341" s="88" t="str">
        <f t="shared" si="35"/>
        <v/>
      </c>
      <c r="G341" s="71" t="str">
        <f t="shared" si="36"/>
        <v/>
      </c>
    </row>
    <row r="342" spans="1:7" x14ac:dyDescent="0.25">
      <c r="A342" s="87" t="str">
        <f t="shared" si="37"/>
        <v/>
      </c>
      <c r="B342" s="78" t="str">
        <f t="shared" si="38"/>
        <v/>
      </c>
      <c r="C342" s="71" t="str">
        <f t="shared" si="39"/>
        <v/>
      </c>
      <c r="D342" s="88" t="str">
        <f t="shared" si="40"/>
        <v/>
      </c>
      <c r="E342" s="88" t="str">
        <f t="shared" si="41"/>
        <v/>
      </c>
      <c r="F342" s="88" t="str">
        <f t="shared" si="35"/>
        <v/>
      </c>
      <c r="G342" s="71" t="str">
        <f t="shared" si="36"/>
        <v/>
      </c>
    </row>
    <row r="343" spans="1:7" x14ac:dyDescent="0.25">
      <c r="A343" s="87" t="str">
        <f t="shared" si="37"/>
        <v/>
      </c>
      <c r="B343" s="78" t="str">
        <f t="shared" si="38"/>
        <v/>
      </c>
      <c r="C343" s="71" t="str">
        <f t="shared" si="39"/>
        <v/>
      </c>
      <c r="D343" s="88" t="str">
        <f t="shared" si="40"/>
        <v/>
      </c>
      <c r="E343" s="88" t="str">
        <f t="shared" si="41"/>
        <v/>
      </c>
      <c r="F343" s="88" t="str">
        <f t="shared" si="35"/>
        <v/>
      </c>
      <c r="G343" s="71" t="str">
        <f t="shared" si="36"/>
        <v/>
      </c>
    </row>
    <row r="344" spans="1:7" x14ac:dyDescent="0.25">
      <c r="A344" s="87" t="str">
        <f t="shared" si="37"/>
        <v/>
      </c>
      <c r="B344" s="78" t="str">
        <f t="shared" si="38"/>
        <v/>
      </c>
      <c r="C344" s="71" t="str">
        <f t="shared" si="39"/>
        <v/>
      </c>
      <c r="D344" s="88" t="str">
        <f t="shared" si="40"/>
        <v/>
      </c>
      <c r="E344" s="88" t="str">
        <f t="shared" si="41"/>
        <v/>
      </c>
      <c r="F344" s="88" t="str">
        <f t="shared" si="35"/>
        <v/>
      </c>
      <c r="G344" s="71" t="str">
        <f t="shared" si="36"/>
        <v/>
      </c>
    </row>
    <row r="345" spans="1:7" x14ac:dyDescent="0.25">
      <c r="A345" s="87" t="str">
        <f t="shared" si="37"/>
        <v/>
      </c>
      <c r="B345" s="78" t="str">
        <f t="shared" si="38"/>
        <v/>
      </c>
      <c r="C345" s="71" t="str">
        <f t="shared" si="39"/>
        <v/>
      </c>
      <c r="D345" s="88" t="str">
        <f t="shared" si="40"/>
        <v/>
      </c>
      <c r="E345" s="88" t="str">
        <f t="shared" si="41"/>
        <v/>
      </c>
      <c r="F345" s="88" t="str">
        <f t="shared" si="35"/>
        <v/>
      </c>
      <c r="G345" s="71" t="str">
        <f t="shared" si="36"/>
        <v/>
      </c>
    </row>
    <row r="346" spans="1:7" x14ac:dyDescent="0.25">
      <c r="A346" s="87" t="str">
        <f t="shared" si="37"/>
        <v/>
      </c>
      <c r="B346" s="78" t="str">
        <f t="shared" si="38"/>
        <v/>
      </c>
      <c r="C346" s="71" t="str">
        <f t="shared" si="39"/>
        <v/>
      </c>
      <c r="D346" s="88" t="str">
        <f t="shared" si="40"/>
        <v/>
      </c>
      <c r="E346" s="88" t="str">
        <f t="shared" si="41"/>
        <v/>
      </c>
      <c r="F346" s="88" t="str">
        <f t="shared" si="35"/>
        <v/>
      </c>
      <c r="G346" s="71" t="str">
        <f t="shared" si="36"/>
        <v/>
      </c>
    </row>
    <row r="347" spans="1:7" x14ac:dyDescent="0.25">
      <c r="A347" s="87" t="str">
        <f t="shared" si="37"/>
        <v/>
      </c>
      <c r="B347" s="78" t="str">
        <f t="shared" si="38"/>
        <v/>
      </c>
      <c r="C347" s="71" t="str">
        <f t="shared" si="39"/>
        <v/>
      </c>
      <c r="D347" s="88" t="str">
        <f t="shared" si="40"/>
        <v/>
      </c>
      <c r="E347" s="88" t="str">
        <f t="shared" si="41"/>
        <v/>
      </c>
      <c r="F347" s="88" t="str">
        <f t="shared" si="35"/>
        <v/>
      </c>
      <c r="G347" s="71" t="str">
        <f t="shared" si="36"/>
        <v/>
      </c>
    </row>
    <row r="348" spans="1:7" x14ac:dyDescent="0.25">
      <c r="A348" s="87" t="str">
        <f t="shared" si="37"/>
        <v/>
      </c>
      <c r="B348" s="78" t="str">
        <f t="shared" si="38"/>
        <v/>
      </c>
      <c r="C348" s="71" t="str">
        <f t="shared" si="39"/>
        <v/>
      </c>
      <c r="D348" s="88" t="str">
        <f t="shared" si="40"/>
        <v/>
      </c>
      <c r="E348" s="88" t="str">
        <f t="shared" si="41"/>
        <v/>
      </c>
      <c r="F348" s="88" t="str">
        <f t="shared" si="35"/>
        <v/>
      </c>
      <c r="G348" s="71" t="str">
        <f t="shared" si="36"/>
        <v/>
      </c>
    </row>
    <row r="349" spans="1:7" x14ac:dyDescent="0.25">
      <c r="A349" s="87" t="str">
        <f t="shared" si="37"/>
        <v/>
      </c>
      <c r="B349" s="78" t="str">
        <f t="shared" si="38"/>
        <v/>
      </c>
      <c r="C349" s="71" t="str">
        <f t="shared" si="39"/>
        <v/>
      </c>
      <c r="D349" s="88" t="str">
        <f t="shared" si="40"/>
        <v/>
      </c>
      <c r="E349" s="88" t="str">
        <f t="shared" si="41"/>
        <v/>
      </c>
      <c r="F349" s="88" t="str">
        <f t="shared" si="35"/>
        <v/>
      </c>
      <c r="G349" s="71" t="str">
        <f t="shared" si="36"/>
        <v/>
      </c>
    </row>
    <row r="350" spans="1:7" x14ac:dyDescent="0.25">
      <c r="A350" s="87" t="str">
        <f t="shared" si="37"/>
        <v/>
      </c>
      <c r="B350" s="78" t="str">
        <f t="shared" si="38"/>
        <v/>
      </c>
      <c r="C350" s="71" t="str">
        <f t="shared" si="39"/>
        <v/>
      </c>
      <c r="D350" s="88" t="str">
        <f t="shared" si="40"/>
        <v/>
      </c>
      <c r="E350" s="88" t="str">
        <f t="shared" si="41"/>
        <v/>
      </c>
      <c r="F350" s="88" t="str">
        <f t="shared" si="35"/>
        <v/>
      </c>
      <c r="G350" s="71" t="str">
        <f t="shared" si="36"/>
        <v/>
      </c>
    </row>
    <row r="351" spans="1:7" x14ac:dyDescent="0.25">
      <c r="A351" s="87" t="str">
        <f t="shared" si="37"/>
        <v/>
      </c>
      <c r="B351" s="78" t="str">
        <f t="shared" si="38"/>
        <v/>
      </c>
      <c r="C351" s="71" t="str">
        <f t="shared" si="39"/>
        <v/>
      </c>
      <c r="D351" s="88" t="str">
        <f t="shared" si="40"/>
        <v/>
      </c>
      <c r="E351" s="88" t="str">
        <f t="shared" si="41"/>
        <v/>
      </c>
      <c r="F351" s="88" t="str">
        <f t="shared" si="35"/>
        <v/>
      </c>
      <c r="G351" s="71" t="str">
        <f t="shared" si="36"/>
        <v/>
      </c>
    </row>
    <row r="352" spans="1:7" x14ac:dyDescent="0.25">
      <c r="A352" s="87" t="str">
        <f t="shared" si="37"/>
        <v/>
      </c>
      <c r="B352" s="78" t="str">
        <f t="shared" si="38"/>
        <v/>
      </c>
      <c r="C352" s="71" t="str">
        <f t="shared" si="39"/>
        <v/>
      </c>
      <c r="D352" s="88" t="str">
        <f t="shared" si="40"/>
        <v/>
      </c>
      <c r="E352" s="88" t="str">
        <f t="shared" si="41"/>
        <v/>
      </c>
      <c r="F352" s="88" t="str">
        <f t="shared" si="35"/>
        <v/>
      </c>
      <c r="G352" s="71" t="str">
        <f t="shared" si="36"/>
        <v/>
      </c>
    </row>
    <row r="353" spans="1:7" x14ac:dyDescent="0.25">
      <c r="A353" s="87" t="str">
        <f t="shared" si="37"/>
        <v/>
      </c>
      <c r="B353" s="78" t="str">
        <f t="shared" si="38"/>
        <v/>
      </c>
      <c r="C353" s="71" t="str">
        <f t="shared" si="39"/>
        <v/>
      </c>
      <c r="D353" s="88" t="str">
        <f t="shared" si="40"/>
        <v/>
      </c>
      <c r="E353" s="88" t="str">
        <f t="shared" si="41"/>
        <v/>
      </c>
      <c r="F353" s="88" t="str">
        <f t="shared" si="35"/>
        <v/>
      </c>
      <c r="G353" s="71" t="str">
        <f t="shared" si="36"/>
        <v/>
      </c>
    </row>
    <row r="354" spans="1:7" x14ac:dyDescent="0.25">
      <c r="A354" s="87" t="str">
        <f t="shared" si="37"/>
        <v/>
      </c>
      <c r="B354" s="78" t="str">
        <f t="shared" si="38"/>
        <v/>
      </c>
      <c r="C354" s="71" t="str">
        <f t="shared" si="39"/>
        <v/>
      </c>
      <c r="D354" s="88" t="str">
        <f t="shared" si="40"/>
        <v/>
      </c>
      <c r="E354" s="88" t="str">
        <f t="shared" si="41"/>
        <v/>
      </c>
      <c r="F354" s="88" t="str">
        <f t="shared" si="35"/>
        <v/>
      </c>
      <c r="G354" s="71" t="str">
        <f t="shared" si="36"/>
        <v/>
      </c>
    </row>
    <row r="355" spans="1:7" x14ac:dyDescent="0.25">
      <c r="A355" s="87" t="str">
        <f t="shared" si="37"/>
        <v/>
      </c>
      <c r="B355" s="78" t="str">
        <f t="shared" si="38"/>
        <v/>
      </c>
      <c r="C355" s="71" t="str">
        <f t="shared" si="39"/>
        <v/>
      </c>
      <c r="D355" s="88" t="str">
        <f t="shared" si="40"/>
        <v/>
      </c>
      <c r="E355" s="88" t="str">
        <f t="shared" si="41"/>
        <v/>
      </c>
      <c r="F355" s="88" t="str">
        <f t="shared" si="35"/>
        <v/>
      </c>
      <c r="G355" s="71" t="str">
        <f t="shared" si="36"/>
        <v/>
      </c>
    </row>
    <row r="356" spans="1:7" x14ac:dyDescent="0.25">
      <c r="A356" s="87" t="str">
        <f t="shared" si="37"/>
        <v/>
      </c>
      <c r="B356" s="78" t="str">
        <f t="shared" si="38"/>
        <v/>
      </c>
      <c r="C356" s="71" t="str">
        <f t="shared" si="39"/>
        <v/>
      </c>
      <c r="D356" s="88" t="str">
        <f t="shared" si="40"/>
        <v/>
      </c>
      <c r="E356" s="88" t="str">
        <f t="shared" si="41"/>
        <v/>
      </c>
      <c r="F356" s="88" t="str">
        <f t="shared" si="35"/>
        <v/>
      </c>
      <c r="G356" s="71" t="str">
        <f t="shared" si="36"/>
        <v/>
      </c>
    </row>
    <row r="357" spans="1:7" x14ac:dyDescent="0.25">
      <c r="A357" s="87" t="str">
        <f t="shared" si="37"/>
        <v/>
      </c>
      <c r="B357" s="78" t="str">
        <f t="shared" si="38"/>
        <v/>
      </c>
      <c r="C357" s="71" t="str">
        <f t="shared" si="39"/>
        <v/>
      </c>
      <c r="D357" s="88" t="str">
        <f t="shared" si="40"/>
        <v/>
      </c>
      <c r="E357" s="88" t="str">
        <f t="shared" si="41"/>
        <v/>
      </c>
      <c r="F357" s="88" t="str">
        <f t="shared" si="35"/>
        <v/>
      </c>
      <c r="G357" s="71" t="str">
        <f t="shared" si="36"/>
        <v/>
      </c>
    </row>
    <row r="358" spans="1:7" x14ac:dyDescent="0.25">
      <c r="A358" s="87" t="str">
        <f t="shared" si="37"/>
        <v/>
      </c>
      <c r="B358" s="78" t="str">
        <f t="shared" si="38"/>
        <v/>
      </c>
      <c r="C358" s="71" t="str">
        <f t="shared" si="39"/>
        <v/>
      </c>
      <c r="D358" s="88" t="str">
        <f t="shared" si="40"/>
        <v/>
      </c>
      <c r="E358" s="88" t="str">
        <f t="shared" si="41"/>
        <v/>
      </c>
      <c r="F358" s="88" t="str">
        <f t="shared" si="35"/>
        <v/>
      </c>
      <c r="G358" s="71" t="str">
        <f t="shared" si="36"/>
        <v/>
      </c>
    </row>
    <row r="359" spans="1:7" x14ac:dyDescent="0.25">
      <c r="A359" s="87" t="str">
        <f t="shared" si="37"/>
        <v/>
      </c>
      <c r="B359" s="78" t="str">
        <f t="shared" si="38"/>
        <v/>
      </c>
      <c r="C359" s="71" t="str">
        <f t="shared" si="39"/>
        <v/>
      </c>
      <c r="D359" s="88" t="str">
        <f t="shared" si="40"/>
        <v/>
      </c>
      <c r="E359" s="88" t="str">
        <f t="shared" si="41"/>
        <v/>
      </c>
      <c r="F359" s="88" t="str">
        <f t="shared" si="35"/>
        <v/>
      </c>
      <c r="G359" s="71" t="str">
        <f t="shared" si="36"/>
        <v/>
      </c>
    </row>
    <row r="360" spans="1:7" x14ac:dyDescent="0.25">
      <c r="A360" s="87" t="str">
        <f t="shared" si="37"/>
        <v/>
      </c>
      <c r="B360" s="78" t="str">
        <f t="shared" si="38"/>
        <v/>
      </c>
      <c r="C360" s="71" t="str">
        <f t="shared" si="39"/>
        <v/>
      </c>
      <c r="D360" s="88" t="str">
        <f t="shared" si="40"/>
        <v/>
      </c>
      <c r="E360" s="88" t="str">
        <f t="shared" si="41"/>
        <v/>
      </c>
      <c r="F360" s="88" t="str">
        <f t="shared" si="35"/>
        <v/>
      </c>
      <c r="G360" s="71" t="str">
        <f t="shared" si="36"/>
        <v/>
      </c>
    </row>
    <row r="361" spans="1:7" x14ac:dyDescent="0.25">
      <c r="A361" s="87" t="str">
        <f t="shared" si="37"/>
        <v/>
      </c>
      <c r="B361" s="78" t="str">
        <f t="shared" si="38"/>
        <v/>
      </c>
      <c r="C361" s="71" t="str">
        <f t="shared" si="39"/>
        <v/>
      </c>
      <c r="D361" s="88" t="str">
        <f t="shared" si="40"/>
        <v/>
      </c>
      <c r="E361" s="88" t="str">
        <f t="shared" si="41"/>
        <v/>
      </c>
      <c r="F361" s="88" t="str">
        <f t="shared" si="35"/>
        <v/>
      </c>
      <c r="G361" s="71" t="str">
        <f t="shared" si="36"/>
        <v/>
      </c>
    </row>
    <row r="362" spans="1:7" x14ac:dyDescent="0.25">
      <c r="A362" s="87" t="str">
        <f t="shared" si="37"/>
        <v/>
      </c>
      <c r="B362" s="78" t="str">
        <f t="shared" si="38"/>
        <v/>
      </c>
      <c r="C362" s="71" t="str">
        <f t="shared" si="39"/>
        <v/>
      </c>
      <c r="D362" s="88" t="str">
        <f t="shared" si="40"/>
        <v/>
      </c>
      <c r="E362" s="88" t="str">
        <f t="shared" si="41"/>
        <v/>
      </c>
      <c r="F362" s="88" t="str">
        <f t="shared" si="35"/>
        <v/>
      </c>
      <c r="G362" s="71" t="str">
        <f t="shared" si="36"/>
        <v/>
      </c>
    </row>
    <row r="363" spans="1:7" x14ac:dyDescent="0.25">
      <c r="A363" s="87" t="str">
        <f t="shared" si="37"/>
        <v/>
      </c>
      <c r="B363" s="78" t="str">
        <f t="shared" si="38"/>
        <v/>
      </c>
      <c r="C363" s="71" t="str">
        <f t="shared" si="39"/>
        <v/>
      </c>
      <c r="D363" s="88" t="str">
        <f t="shared" si="40"/>
        <v/>
      </c>
      <c r="E363" s="88" t="str">
        <f t="shared" si="41"/>
        <v/>
      </c>
      <c r="F363" s="88" t="str">
        <f t="shared" si="35"/>
        <v/>
      </c>
      <c r="G363" s="71" t="str">
        <f t="shared" si="36"/>
        <v/>
      </c>
    </row>
    <row r="364" spans="1:7" x14ac:dyDescent="0.25">
      <c r="A364" s="87" t="str">
        <f t="shared" si="37"/>
        <v/>
      </c>
      <c r="B364" s="78" t="str">
        <f t="shared" si="38"/>
        <v/>
      </c>
      <c r="C364" s="71" t="str">
        <f t="shared" si="39"/>
        <v/>
      </c>
      <c r="D364" s="88" t="str">
        <f t="shared" si="40"/>
        <v/>
      </c>
      <c r="E364" s="88" t="str">
        <f t="shared" si="41"/>
        <v/>
      </c>
      <c r="F364" s="88" t="str">
        <f t="shared" si="35"/>
        <v/>
      </c>
      <c r="G364" s="71" t="str">
        <f t="shared" si="36"/>
        <v/>
      </c>
    </row>
    <row r="365" spans="1:7" x14ac:dyDescent="0.25">
      <c r="A365" s="87" t="str">
        <f t="shared" si="37"/>
        <v/>
      </c>
      <c r="B365" s="78" t="str">
        <f t="shared" si="38"/>
        <v/>
      </c>
      <c r="C365" s="71" t="str">
        <f t="shared" si="39"/>
        <v/>
      </c>
      <c r="D365" s="88" t="str">
        <f t="shared" si="40"/>
        <v/>
      </c>
      <c r="E365" s="88" t="str">
        <f t="shared" si="41"/>
        <v/>
      </c>
      <c r="F365" s="88" t="str">
        <f t="shared" si="35"/>
        <v/>
      </c>
      <c r="G365" s="71" t="str">
        <f t="shared" si="36"/>
        <v/>
      </c>
    </row>
    <row r="366" spans="1:7" x14ac:dyDescent="0.25">
      <c r="A366" s="87" t="str">
        <f t="shared" si="37"/>
        <v/>
      </c>
      <c r="B366" s="78" t="str">
        <f t="shared" si="38"/>
        <v/>
      </c>
      <c r="C366" s="71" t="str">
        <f t="shared" si="39"/>
        <v/>
      </c>
      <c r="D366" s="88" t="str">
        <f t="shared" si="40"/>
        <v/>
      </c>
      <c r="E366" s="88" t="str">
        <f t="shared" si="41"/>
        <v/>
      </c>
      <c r="F366" s="88" t="str">
        <f t="shared" si="35"/>
        <v/>
      </c>
      <c r="G366" s="71" t="str">
        <f t="shared" si="36"/>
        <v/>
      </c>
    </row>
    <row r="367" spans="1:7" x14ac:dyDescent="0.25">
      <c r="A367" s="87" t="str">
        <f t="shared" si="37"/>
        <v/>
      </c>
      <c r="B367" s="78" t="str">
        <f t="shared" si="38"/>
        <v/>
      </c>
      <c r="C367" s="71" t="str">
        <f t="shared" si="39"/>
        <v/>
      </c>
      <c r="D367" s="88" t="str">
        <f t="shared" si="40"/>
        <v/>
      </c>
      <c r="E367" s="88" t="str">
        <f t="shared" si="41"/>
        <v/>
      </c>
      <c r="F367" s="88" t="str">
        <f t="shared" si="35"/>
        <v/>
      </c>
      <c r="G367" s="71" t="str">
        <f t="shared" si="36"/>
        <v/>
      </c>
    </row>
    <row r="368" spans="1:7" x14ac:dyDescent="0.25">
      <c r="A368" s="87" t="str">
        <f t="shared" si="37"/>
        <v/>
      </c>
      <c r="B368" s="78" t="str">
        <f t="shared" si="38"/>
        <v/>
      </c>
      <c r="C368" s="71" t="str">
        <f t="shared" si="39"/>
        <v/>
      </c>
      <c r="D368" s="88" t="str">
        <f t="shared" si="40"/>
        <v/>
      </c>
      <c r="E368" s="88" t="str">
        <f t="shared" si="41"/>
        <v/>
      </c>
      <c r="F368" s="88" t="str">
        <f t="shared" si="35"/>
        <v/>
      </c>
      <c r="G368" s="71" t="str">
        <f t="shared" si="36"/>
        <v/>
      </c>
    </row>
    <row r="369" spans="1:7" x14ac:dyDescent="0.25">
      <c r="A369" s="87" t="str">
        <f t="shared" si="37"/>
        <v/>
      </c>
      <c r="B369" s="78" t="str">
        <f t="shared" si="38"/>
        <v/>
      </c>
      <c r="C369" s="71" t="str">
        <f t="shared" si="39"/>
        <v/>
      </c>
      <c r="D369" s="88" t="str">
        <f t="shared" si="40"/>
        <v/>
      </c>
      <c r="E369" s="88" t="str">
        <f t="shared" si="41"/>
        <v/>
      </c>
      <c r="F369" s="88" t="str">
        <f t="shared" si="35"/>
        <v/>
      </c>
      <c r="G369" s="71" t="str">
        <f t="shared" si="36"/>
        <v/>
      </c>
    </row>
    <row r="370" spans="1:7" x14ac:dyDescent="0.25">
      <c r="A370" s="87" t="str">
        <f t="shared" si="37"/>
        <v/>
      </c>
      <c r="B370" s="78" t="str">
        <f t="shared" si="38"/>
        <v/>
      </c>
      <c r="C370" s="71" t="str">
        <f t="shared" si="39"/>
        <v/>
      </c>
      <c r="D370" s="88" t="str">
        <f t="shared" si="40"/>
        <v/>
      </c>
      <c r="E370" s="88" t="str">
        <f t="shared" si="41"/>
        <v/>
      </c>
      <c r="F370" s="88" t="str">
        <f t="shared" si="35"/>
        <v/>
      </c>
      <c r="G370" s="71" t="str">
        <f t="shared" si="36"/>
        <v/>
      </c>
    </row>
    <row r="371" spans="1:7" x14ac:dyDescent="0.25">
      <c r="A371" s="87" t="str">
        <f t="shared" si="37"/>
        <v/>
      </c>
      <c r="B371" s="78" t="str">
        <f t="shared" si="38"/>
        <v/>
      </c>
      <c r="C371" s="71" t="str">
        <f t="shared" si="39"/>
        <v/>
      </c>
      <c r="D371" s="88" t="str">
        <f t="shared" si="40"/>
        <v/>
      </c>
      <c r="E371" s="88" t="str">
        <f t="shared" si="41"/>
        <v/>
      </c>
      <c r="F371" s="88" t="str">
        <f t="shared" si="35"/>
        <v/>
      </c>
      <c r="G371" s="71" t="str">
        <f t="shared" si="36"/>
        <v/>
      </c>
    </row>
    <row r="372" spans="1:7" x14ac:dyDescent="0.25">
      <c r="A372" s="87" t="str">
        <f t="shared" si="37"/>
        <v/>
      </c>
      <c r="B372" s="78" t="str">
        <f t="shared" si="38"/>
        <v/>
      </c>
      <c r="C372" s="71" t="str">
        <f t="shared" si="39"/>
        <v/>
      </c>
      <c r="D372" s="88" t="str">
        <f t="shared" si="40"/>
        <v/>
      </c>
      <c r="E372" s="88" t="str">
        <f t="shared" si="41"/>
        <v/>
      </c>
      <c r="F372" s="88" t="str">
        <f t="shared" si="35"/>
        <v/>
      </c>
      <c r="G372" s="71" t="str">
        <f t="shared" si="36"/>
        <v/>
      </c>
    </row>
    <row r="373" spans="1:7" x14ac:dyDescent="0.25">
      <c r="A373" s="87" t="str">
        <f t="shared" si="37"/>
        <v/>
      </c>
      <c r="B373" s="78" t="str">
        <f t="shared" si="38"/>
        <v/>
      </c>
      <c r="C373" s="71" t="str">
        <f t="shared" si="39"/>
        <v/>
      </c>
      <c r="D373" s="88" t="str">
        <f t="shared" si="40"/>
        <v/>
      </c>
      <c r="E373" s="88" t="str">
        <f t="shared" si="41"/>
        <v/>
      </c>
      <c r="F373" s="88" t="str">
        <f t="shared" si="35"/>
        <v/>
      </c>
      <c r="G373" s="71" t="str">
        <f t="shared" si="36"/>
        <v/>
      </c>
    </row>
    <row r="374" spans="1:7" x14ac:dyDescent="0.25">
      <c r="A374" s="87" t="str">
        <f t="shared" si="37"/>
        <v/>
      </c>
      <c r="B374" s="78" t="str">
        <f t="shared" si="38"/>
        <v/>
      </c>
      <c r="C374" s="71" t="str">
        <f t="shared" si="39"/>
        <v/>
      </c>
      <c r="D374" s="88" t="str">
        <f t="shared" si="40"/>
        <v/>
      </c>
      <c r="E374" s="88" t="str">
        <f t="shared" si="41"/>
        <v/>
      </c>
      <c r="F374" s="88" t="str">
        <f t="shared" si="35"/>
        <v/>
      </c>
      <c r="G374" s="71" t="str">
        <f t="shared" si="36"/>
        <v/>
      </c>
    </row>
    <row r="375" spans="1:7" x14ac:dyDescent="0.25">
      <c r="A375" s="87" t="str">
        <f t="shared" si="37"/>
        <v/>
      </c>
      <c r="B375" s="78" t="str">
        <f t="shared" si="38"/>
        <v/>
      </c>
      <c r="C375" s="71" t="str">
        <f t="shared" si="39"/>
        <v/>
      </c>
      <c r="D375" s="88" t="str">
        <f t="shared" si="40"/>
        <v/>
      </c>
      <c r="E375" s="88" t="str">
        <f t="shared" si="41"/>
        <v/>
      </c>
      <c r="F375" s="88" t="str">
        <f t="shared" si="35"/>
        <v/>
      </c>
      <c r="G375" s="71" t="str">
        <f t="shared" si="36"/>
        <v/>
      </c>
    </row>
    <row r="376" spans="1:7" x14ac:dyDescent="0.25">
      <c r="A376" s="87" t="str">
        <f t="shared" si="37"/>
        <v/>
      </c>
      <c r="B376" s="78" t="str">
        <f t="shared" si="38"/>
        <v/>
      </c>
      <c r="C376" s="71" t="str">
        <f t="shared" si="39"/>
        <v/>
      </c>
      <c r="D376" s="88" t="str">
        <f t="shared" si="40"/>
        <v/>
      </c>
      <c r="E376" s="88" t="str">
        <f t="shared" si="41"/>
        <v/>
      </c>
      <c r="F376" s="88" t="str">
        <f t="shared" si="35"/>
        <v/>
      </c>
      <c r="G376" s="71" t="str">
        <f t="shared" si="36"/>
        <v/>
      </c>
    </row>
    <row r="377" spans="1:7" x14ac:dyDescent="0.25">
      <c r="A377" s="87" t="str">
        <f t="shared" si="37"/>
        <v/>
      </c>
      <c r="B377" s="78" t="str">
        <f t="shared" si="38"/>
        <v/>
      </c>
      <c r="C377" s="71" t="str">
        <f t="shared" si="39"/>
        <v/>
      </c>
      <c r="D377" s="88" t="str">
        <f t="shared" si="40"/>
        <v/>
      </c>
      <c r="E377" s="88" t="str">
        <f t="shared" si="41"/>
        <v/>
      </c>
      <c r="F377" s="88" t="str">
        <f t="shared" si="35"/>
        <v/>
      </c>
      <c r="G377" s="71" t="str">
        <f t="shared" si="36"/>
        <v/>
      </c>
    </row>
    <row r="378" spans="1:7" x14ac:dyDescent="0.25">
      <c r="A378" s="87" t="str">
        <f t="shared" si="37"/>
        <v/>
      </c>
      <c r="B378" s="78" t="str">
        <f t="shared" si="38"/>
        <v/>
      </c>
      <c r="C378" s="71" t="str">
        <f t="shared" si="39"/>
        <v/>
      </c>
      <c r="D378" s="88" t="str">
        <f t="shared" si="40"/>
        <v/>
      </c>
      <c r="E378" s="88" t="str">
        <f t="shared" si="41"/>
        <v/>
      </c>
      <c r="F378" s="88" t="str">
        <f t="shared" si="35"/>
        <v/>
      </c>
      <c r="G378" s="71" t="str">
        <f t="shared" si="36"/>
        <v/>
      </c>
    </row>
    <row r="379" spans="1:7" x14ac:dyDescent="0.25">
      <c r="A379" s="87" t="str">
        <f t="shared" si="37"/>
        <v/>
      </c>
      <c r="B379" s="78" t="str">
        <f t="shared" si="38"/>
        <v/>
      </c>
      <c r="C379" s="71" t="str">
        <f t="shared" si="39"/>
        <v/>
      </c>
      <c r="D379" s="88" t="str">
        <f t="shared" si="40"/>
        <v/>
      </c>
      <c r="E379" s="88" t="str">
        <f t="shared" si="41"/>
        <v/>
      </c>
      <c r="F379" s="88" t="str">
        <f t="shared" si="35"/>
        <v/>
      </c>
      <c r="G379" s="71" t="str">
        <f t="shared" si="36"/>
        <v/>
      </c>
    </row>
    <row r="380" spans="1:7" x14ac:dyDescent="0.25">
      <c r="A380" s="87" t="str">
        <f t="shared" si="37"/>
        <v/>
      </c>
      <c r="B380" s="78" t="str">
        <f t="shared" si="38"/>
        <v/>
      </c>
      <c r="C380" s="71" t="str">
        <f t="shared" si="39"/>
        <v/>
      </c>
      <c r="D380" s="88" t="str">
        <f t="shared" si="40"/>
        <v/>
      </c>
      <c r="E380" s="88" t="str">
        <f t="shared" si="41"/>
        <v/>
      </c>
      <c r="F380" s="88" t="str">
        <f t="shared" si="35"/>
        <v/>
      </c>
      <c r="G380" s="71" t="str">
        <f t="shared" si="36"/>
        <v/>
      </c>
    </row>
    <row r="381" spans="1:7" x14ac:dyDescent="0.25">
      <c r="A381" s="87" t="str">
        <f t="shared" si="37"/>
        <v/>
      </c>
      <c r="B381" s="78" t="str">
        <f t="shared" si="38"/>
        <v/>
      </c>
      <c r="C381" s="71" t="str">
        <f t="shared" si="39"/>
        <v/>
      </c>
      <c r="D381" s="88" t="str">
        <f t="shared" si="40"/>
        <v/>
      </c>
      <c r="E381" s="88" t="str">
        <f t="shared" si="41"/>
        <v/>
      </c>
      <c r="F381" s="88" t="str">
        <f t="shared" si="35"/>
        <v/>
      </c>
      <c r="G381" s="71" t="str">
        <f t="shared" si="36"/>
        <v/>
      </c>
    </row>
    <row r="382" spans="1:7" x14ac:dyDescent="0.25">
      <c r="A382" s="87" t="str">
        <f t="shared" si="37"/>
        <v/>
      </c>
      <c r="B382" s="78" t="str">
        <f t="shared" si="38"/>
        <v/>
      </c>
      <c r="C382" s="71" t="str">
        <f t="shared" si="39"/>
        <v/>
      </c>
      <c r="D382" s="88" t="str">
        <f t="shared" si="40"/>
        <v/>
      </c>
      <c r="E382" s="88" t="str">
        <f t="shared" si="41"/>
        <v/>
      </c>
      <c r="F382" s="88" t="str">
        <f t="shared" si="35"/>
        <v/>
      </c>
      <c r="G382" s="71" t="str">
        <f t="shared" si="36"/>
        <v/>
      </c>
    </row>
    <row r="383" spans="1:7" x14ac:dyDescent="0.25">
      <c r="A383" s="87" t="str">
        <f t="shared" si="37"/>
        <v/>
      </c>
      <c r="B383" s="78" t="str">
        <f t="shared" si="38"/>
        <v/>
      </c>
      <c r="C383" s="71" t="str">
        <f t="shared" si="39"/>
        <v/>
      </c>
      <c r="D383" s="88" t="str">
        <f t="shared" si="40"/>
        <v/>
      </c>
      <c r="E383" s="88" t="str">
        <f t="shared" si="41"/>
        <v/>
      </c>
      <c r="F383" s="88" t="str">
        <f t="shared" si="35"/>
        <v/>
      </c>
      <c r="G383" s="71" t="str">
        <f t="shared" si="36"/>
        <v/>
      </c>
    </row>
    <row r="384" spans="1:7" x14ac:dyDescent="0.25">
      <c r="A384" s="87" t="str">
        <f t="shared" si="37"/>
        <v/>
      </c>
      <c r="B384" s="78" t="str">
        <f t="shared" si="38"/>
        <v/>
      </c>
      <c r="C384" s="71" t="str">
        <f t="shared" si="39"/>
        <v/>
      </c>
      <c r="D384" s="88" t="str">
        <f t="shared" si="40"/>
        <v/>
      </c>
      <c r="E384" s="88" t="str">
        <f t="shared" si="41"/>
        <v/>
      </c>
      <c r="F384" s="88" t="str">
        <f t="shared" si="35"/>
        <v/>
      </c>
      <c r="G384" s="71" t="str">
        <f t="shared" si="36"/>
        <v/>
      </c>
    </row>
    <row r="385" spans="1:7" x14ac:dyDescent="0.25">
      <c r="A385" s="87" t="str">
        <f t="shared" si="37"/>
        <v/>
      </c>
      <c r="B385" s="78" t="str">
        <f t="shared" si="38"/>
        <v/>
      </c>
      <c r="C385" s="71" t="str">
        <f t="shared" si="39"/>
        <v/>
      </c>
      <c r="D385" s="88" t="str">
        <f t="shared" si="40"/>
        <v/>
      </c>
      <c r="E385" s="88" t="str">
        <f t="shared" si="41"/>
        <v/>
      </c>
      <c r="F385" s="88" t="str">
        <f t="shared" si="35"/>
        <v/>
      </c>
      <c r="G385" s="71" t="str">
        <f t="shared" si="36"/>
        <v/>
      </c>
    </row>
    <row r="386" spans="1:7" x14ac:dyDescent="0.25">
      <c r="A386" s="87" t="str">
        <f t="shared" si="37"/>
        <v/>
      </c>
      <c r="B386" s="78" t="str">
        <f t="shared" si="38"/>
        <v/>
      </c>
      <c r="C386" s="71" t="str">
        <f t="shared" si="39"/>
        <v/>
      </c>
      <c r="D386" s="88" t="str">
        <f t="shared" si="40"/>
        <v/>
      </c>
      <c r="E386" s="88" t="str">
        <f t="shared" si="41"/>
        <v/>
      </c>
      <c r="F386" s="88" t="str">
        <f t="shared" si="35"/>
        <v/>
      </c>
      <c r="G386" s="71" t="str">
        <f t="shared" si="36"/>
        <v/>
      </c>
    </row>
    <row r="387" spans="1:7" x14ac:dyDescent="0.25">
      <c r="A387" s="87" t="str">
        <f t="shared" si="37"/>
        <v/>
      </c>
      <c r="B387" s="78" t="str">
        <f t="shared" si="38"/>
        <v/>
      </c>
      <c r="C387" s="71" t="str">
        <f t="shared" si="39"/>
        <v/>
      </c>
      <c r="D387" s="88" t="str">
        <f t="shared" si="40"/>
        <v/>
      </c>
      <c r="E387" s="88" t="str">
        <f t="shared" si="41"/>
        <v/>
      </c>
      <c r="F387" s="88" t="str">
        <f t="shared" si="35"/>
        <v/>
      </c>
      <c r="G387" s="71" t="str">
        <f t="shared" si="36"/>
        <v/>
      </c>
    </row>
    <row r="388" spans="1:7" x14ac:dyDescent="0.25">
      <c r="A388" s="87" t="str">
        <f t="shared" si="37"/>
        <v/>
      </c>
      <c r="B388" s="78" t="str">
        <f t="shared" si="38"/>
        <v/>
      </c>
      <c r="C388" s="71" t="str">
        <f t="shared" si="39"/>
        <v/>
      </c>
      <c r="D388" s="88" t="str">
        <f t="shared" si="40"/>
        <v/>
      </c>
      <c r="E388" s="88" t="str">
        <f t="shared" si="41"/>
        <v/>
      </c>
      <c r="F388" s="88" t="str">
        <f t="shared" si="35"/>
        <v/>
      </c>
      <c r="G388" s="71" t="str">
        <f t="shared" si="36"/>
        <v/>
      </c>
    </row>
    <row r="389" spans="1:7" x14ac:dyDescent="0.25">
      <c r="A389" s="87" t="str">
        <f t="shared" si="37"/>
        <v/>
      </c>
      <c r="B389" s="78" t="str">
        <f t="shared" si="38"/>
        <v/>
      </c>
      <c r="C389" s="71" t="str">
        <f t="shared" si="39"/>
        <v/>
      </c>
      <c r="D389" s="88" t="str">
        <f t="shared" si="40"/>
        <v/>
      </c>
      <c r="E389" s="88" t="str">
        <f t="shared" si="41"/>
        <v/>
      </c>
      <c r="F389" s="88" t="str">
        <f t="shared" si="35"/>
        <v/>
      </c>
      <c r="G389" s="71" t="str">
        <f t="shared" si="36"/>
        <v/>
      </c>
    </row>
    <row r="390" spans="1:7" x14ac:dyDescent="0.25">
      <c r="A390" s="87" t="str">
        <f t="shared" si="37"/>
        <v/>
      </c>
      <c r="B390" s="78" t="str">
        <f t="shared" si="38"/>
        <v/>
      </c>
      <c r="C390" s="71" t="str">
        <f t="shared" si="39"/>
        <v/>
      </c>
      <c r="D390" s="88" t="str">
        <f t="shared" si="40"/>
        <v/>
      </c>
      <c r="E390" s="88" t="str">
        <f t="shared" si="41"/>
        <v/>
      </c>
      <c r="F390" s="88" t="str">
        <f t="shared" si="35"/>
        <v/>
      </c>
      <c r="G390" s="71" t="str">
        <f t="shared" si="36"/>
        <v/>
      </c>
    </row>
    <row r="391" spans="1:7" x14ac:dyDescent="0.25">
      <c r="A391" s="87" t="str">
        <f t="shared" si="37"/>
        <v/>
      </c>
      <c r="B391" s="78" t="str">
        <f t="shared" si="38"/>
        <v/>
      </c>
      <c r="C391" s="71" t="str">
        <f t="shared" si="39"/>
        <v/>
      </c>
      <c r="D391" s="88" t="str">
        <f t="shared" si="40"/>
        <v/>
      </c>
      <c r="E391" s="88" t="str">
        <f t="shared" si="41"/>
        <v/>
      </c>
      <c r="F391" s="88" t="str">
        <f t="shared" si="35"/>
        <v/>
      </c>
      <c r="G391" s="71" t="str">
        <f t="shared" si="36"/>
        <v/>
      </c>
    </row>
    <row r="392" spans="1:7" x14ac:dyDescent="0.25">
      <c r="A392" s="87" t="str">
        <f t="shared" si="37"/>
        <v/>
      </c>
      <c r="B392" s="78" t="str">
        <f t="shared" si="38"/>
        <v/>
      </c>
      <c r="C392" s="71" t="str">
        <f t="shared" si="39"/>
        <v/>
      </c>
      <c r="D392" s="88" t="str">
        <f t="shared" si="40"/>
        <v/>
      </c>
      <c r="E392" s="88" t="str">
        <f t="shared" si="41"/>
        <v/>
      </c>
      <c r="F392" s="88" t="str">
        <f t="shared" si="35"/>
        <v/>
      </c>
      <c r="G392" s="71" t="str">
        <f t="shared" si="36"/>
        <v/>
      </c>
    </row>
    <row r="393" spans="1:7" x14ac:dyDescent="0.25">
      <c r="A393" s="87" t="str">
        <f t="shared" si="37"/>
        <v/>
      </c>
      <c r="B393" s="78" t="str">
        <f t="shared" si="38"/>
        <v/>
      </c>
      <c r="C393" s="71" t="str">
        <f t="shared" si="39"/>
        <v/>
      </c>
      <c r="D393" s="88" t="str">
        <f t="shared" si="40"/>
        <v/>
      </c>
      <c r="E393" s="88" t="str">
        <f t="shared" si="41"/>
        <v/>
      </c>
      <c r="F393" s="88" t="str">
        <f t="shared" si="35"/>
        <v/>
      </c>
      <c r="G393" s="71" t="str">
        <f t="shared" si="36"/>
        <v/>
      </c>
    </row>
    <row r="394" spans="1:7" x14ac:dyDescent="0.25">
      <c r="A394" s="87" t="str">
        <f t="shared" si="37"/>
        <v/>
      </c>
      <c r="B394" s="78" t="str">
        <f t="shared" si="38"/>
        <v/>
      </c>
      <c r="C394" s="71" t="str">
        <f t="shared" si="39"/>
        <v/>
      </c>
      <c r="D394" s="88" t="str">
        <f t="shared" si="40"/>
        <v/>
      </c>
      <c r="E394" s="88" t="str">
        <f t="shared" si="41"/>
        <v/>
      </c>
      <c r="F394" s="88" t="str">
        <f t="shared" si="35"/>
        <v/>
      </c>
      <c r="G394" s="71" t="str">
        <f t="shared" si="36"/>
        <v/>
      </c>
    </row>
    <row r="395" spans="1:7" x14ac:dyDescent="0.25">
      <c r="A395" s="87" t="str">
        <f t="shared" si="37"/>
        <v/>
      </c>
      <c r="B395" s="78" t="str">
        <f t="shared" si="38"/>
        <v/>
      </c>
      <c r="C395" s="71" t="str">
        <f t="shared" si="39"/>
        <v/>
      </c>
      <c r="D395" s="88" t="str">
        <f t="shared" si="40"/>
        <v/>
      </c>
      <c r="E395" s="88" t="str">
        <f t="shared" si="41"/>
        <v/>
      </c>
      <c r="F395" s="88" t="str">
        <f t="shared" si="35"/>
        <v/>
      </c>
      <c r="G395" s="71" t="str">
        <f t="shared" si="36"/>
        <v/>
      </c>
    </row>
    <row r="396" spans="1:7" x14ac:dyDescent="0.25">
      <c r="A396" s="87" t="str">
        <f t="shared" si="37"/>
        <v/>
      </c>
      <c r="B396" s="78" t="str">
        <f t="shared" si="38"/>
        <v/>
      </c>
      <c r="C396" s="71" t="str">
        <f t="shared" si="39"/>
        <v/>
      </c>
      <c r="D396" s="88" t="str">
        <f t="shared" si="40"/>
        <v/>
      </c>
      <c r="E396" s="88" t="str">
        <f t="shared" si="41"/>
        <v/>
      </c>
      <c r="F396" s="88" t="str">
        <f t="shared" si="35"/>
        <v/>
      </c>
      <c r="G396" s="71" t="str">
        <f t="shared" si="36"/>
        <v/>
      </c>
    </row>
    <row r="397" spans="1:7" x14ac:dyDescent="0.25">
      <c r="A397" s="87" t="str">
        <f t="shared" si="37"/>
        <v/>
      </c>
      <c r="B397" s="78" t="str">
        <f t="shared" si="38"/>
        <v/>
      </c>
      <c r="C397" s="71" t="str">
        <f t="shared" si="39"/>
        <v/>
      </c>
      <c r="D397" s="88" t="str">
        <f t="shared" si="40"/>
        <v/>
      </c>
      <c r="E397" s="88" t="str">
        <f t="shared" si="41"/>
        <v/>
      </c>
      <c r="F397" s="88" t="str">
        <f t="shared" si="35"/>
        <v/>
      </c>
      <c r="G397" s="71" t="str">
        <f t="shared" si="36"/>
        <v/>
      </c>
    </row>
    <row r="398" spans="1:7" x14ac:dyDescent="0.25">
      <c r="A398" s="87" t="str">
        <f t="shared" si="37"/>
        <v/>
      </c>
      <c r="B398" s="78" t="str">
        <f t="shared" si="38"/>
        <v/>
      </c>
      <c r="C398" s="71" t="str">
        <f t="shared" si="39"/>
        <v/>
      </c>
      <c r="D398" s="88" t="str">
        <f t="shared" si="40"/>
        <v/>
      </c>
      <c r="E398" s="88" t="str">
        <f t="shared" si="41"/>
        <v/>
      </c>
      <c r="F398" s="88" t="str">
        <f t="shared" si="35"/>
        <v/>
      </c>
      <c r="G398" s="71" t="str">
        <f t="shared" si="36"/>
        <v/>
      </c>
    </row>
    <row r="399" spans="1:7" x14ac:dyDescent="0.25">
      <c r="A399" s="87" t="str">
        <f t="shared" si="37"/>
        <v/>
      </c>
      <c r="B399" s="78" t="str">
        <f t="shared" si="38"/>
        <v/>
      </c>
      <c r="C399" s="71" t="str">
        <f t="shared" si="39"/>
        <v/>
      </c>
      <c r="D399" s="88" t="str">
        <f t="shared" si="40"/>
        <v/>
      </c>
      <c r="E399" s="88" t="str">
        <f t="shared" si="41"/>
        <v/>
      </c>
      <c r="F399" s="88" t="str">
        <f t="shared" si="35"/>
        <v/>
      </c>
      <c r="G399" s="71" t="str">
        <f t="shared" si="36"/>
        <v/>
      </c>
    </row>
    <row r="400" spans="1:7" x14ac:dyDescent="0.25">
      <c r="A400" s="87" t="str">
        <f t="shared" si="37"/>
        <v/>
      </c>
      <c r="B400" s="78" t="str">
        <f t="shared" si="38"/>
        <v/>
      </c>
      <c r="C400" s="71" t="str">
        <f t="shared" si="39"/>
        <v/>
      </c>
      <c r="D400" s="88" t="str">
        <f t="shared" si="40"/>
        <v/>
      </c>
      <c r="E400" s="88" t="str">
        <f t="shared" si="41"/>
        <v/>
      </c>
      <c r="F400" s="88" t="str">
        <f t="shared" ref="F400:F463" si="42">IF(B400="","",SUM(D400:E400))</f>
        <v/>
      </c>
      <c r="G400" s="71" t="str">
        <f t="shared" ref="G400:G463" si="43">IF(B400="","",SUM(C400)-SUM(E400))</f>
        <v/>
      </c>
    </row>
    <row r="401" spans="1:7" x14ac:dyDescent="0.25">
      <c r="A401" s="87" t="str">
        <f t="shared" ref="A401:A464" si="44">IF(B401="","",EDATE(A400,1))</f>
        <v/>
      </c>
      <c r="B401" s="78" t="str">
        <f t="shared" ref="B401:B464" si="45">IF(B400="","",IF(SUM(B400)+1&lt;=$E$7,SUM(B400)+1,""))</f>
        <v/>
      </c>
      <c r="C401" s="71" t="str">
        <f t="shared" ref="C401:C464" si="46">IF(B401="","",G400)</f>
        <v/>
      </c>
      <c r="D401" s="88" t="str">
        <f t="shared" ref="D401:D464" si="47">IF(B401="","",IPMT($E$11/12,B401,$E$7,-$E$8,$E$9,0))</f>
        <v/>
      </c>
      <c r="E401" s="88" t="str">
        <f t="shared" ref="E401:E464" si="48">IF(B401="","",PPMT($E$11/12,B401,$E$7,-$E$8,$E$9,0))</f>
        <v/>
      </c>
      <c r="F401" s="88" t="str">
        <f t="shared" si="42"/>
        <v/>
      </c>
      <c r="G401" s="71" t="str">
        <f t="shared" si="43"/>
        <v/>
      </c>
    </row>
    <row r="402" spans="1:7" x14ac:dyDescent="0.25">
      <c r="A402" s="87" t="str">
        <f t="shared" si="44"/>
        <v/>
      </c>
      <c r="B402" s="78" t="str">
        <f t="shared" si="45"/>
        <v/>
      </c>
      <c r="C402" s="71" t="str">
        <f t="shared" si="46"/>
        <v/>
      </c>
      <c r="D402" s="88" t="str">
        <f t="shared" si="47"/>
        <v/>
      </c>
      <c r="E402" s="88" t="str">
        <f t="shared" si="48"/>
        <v/>
      </c>
      <c r="F402" s="88" t="str">
        <f t="shared" si="42"/>
        <v/>
      </c>
      <c r="G402" s="71" t="str">
        <f t="shared" si="43"/>
        <v/>
      </c>
    </row>
    <row r="403" spans="1:7" x14ac:dyDescent="0.25">
      <c r="A403" s="87" t="str">
        <f t="shared" si="44"/>
        <v/>
      </c>
      <c r="B403" s="78" t="str">
        <f t="shared" si="45"/>
        <v/>
      </c>
      <c r="C403" s="71" t="str">
        <f t="shared" si="46"/>
        <v/>
      </c>
      <c r="D403" s="88" t="str">
        <f t="shared" si="47"/>
        <v/>
      </c>
      <c r="E403" s="88" t="str">
        <f t="shared" si="48"/>
        <v/>
      </c>
      <c r="F403" s="88" t="str">
        <f t="shared" si="42"/>
        <v/>
      </c>
      <c r="G403" s="71" t="str">
        <f t="shared" si="43"/>
        <v/>
      </c>
    </row>
    <row r="404" spans="1:7" x14ac:dyDescent="0.25">
      <c r="A404" s="87" t="str">
        <f t="shared" si="44"/>
        <v/>
      </c>
      <c r="B404" s="78" t="str">
        <f t="shared" si="45"/>
        <v/>
      </c>
      <c r="C404" s="71" t="str">
        <f t="shared" si="46"/>
        <v/>
      </c>
      <c r="D404" s="88" t="str">
        <f t="shared" si="47"/>
        <v/>
      </c>
      <c r="E404" s="88" t="str">
        <f t="shared" si="48"/>
        <v/>
      </c>
      <c r="F404" s="88" t="str">
        <f t="shared" si="42"/>
        <v/>
      </c>
      <c r="G404" s="71" t="str">
        <f t="shared" si="43"/>
        <v/>
      </c>
    </row>
    <row r="405" spans="1:7" x14ac:dyDescent="0.25">
      <c r="A405" s="87" t="str">
        <f t="shared" si="44"/>
        <v/>
      </c>
      <c r="B405" s="78" t="str">
        <f t="shared" si="45"/>
        <v/>
      </c>
      <c r="C405" s="71" t="str">
        <f t="shared" si="46"/>
        <v/>
      </c>
      <c r="D405" s="88" t="str">
        <f t="shared" si="47"/>
        <v/>
      </c>
      <c r="E405" s="88" t="str">
        <f t="shared" si="48"/>
        <v/>
      </c>
      <c r="F405" s="88" t="str">
        <f t="shared" si="42"/>
        <v/>
      </c>
      <c r="G405" s="71" t="str">
        <f t="shared" si="43"/>
        <v/>
      </c>
    </row>
    <row r="406" spans="1:7" x14ac:dyDescent="0.25">
      <c r="A406" s="87" t="str">
        <f t="shared" si="44"/>
        <v/>
      </c>
      <c r="B406" s="78" t="str">
        <f t="shared" si="45"/>
        <v/>
      </c>
      <c r="C406" s="71" t="str">
        <f t="shared" si="46"/>
        <v/>
      </c>
      <c r="D406" s="88" t="str">
        <f t="shared" si="47"/>
        <v/>
      </c>
      <c r="E406" s="88" t="str">
        <f t="shared" si="48"/>
        <v/>
      </c>
      <c r="F406" s="88" t="str">
        <f t="shared" si="42"/>
        <v/>
      </c>
      <c r="G406" s="71" t="str">
        <f t="shared" si="43"/>
        <v/>
      </c>
    </row>
    <row r="407" spans="1:7" x14ac:dyDescent="0.25">
      <c r="A407" s="87" t="str">
        <f t="shared" si="44"/>
        <v/>
      </c>
      <c r="B407" s="78" t="str">
        <f t="shared" si="45"/>
        <v/>
      </c>
      <c r="C407" s="71" t="str">
        <f t="shared" si="46"/>
        <v/>
      </c>
      <c r="D407" s="88" t="str">
        <f t="shared" si="47"/>
        <v/>
      </c>
      <c r="E407" s="88" t="str">
        <f t="shared" si="48"/>
        <v/>
      </c>
      <c r="F407" s="88" t="str">
        <f t="shared" si="42"/>
        <v/>
      </c>
      <c r="G407" s="71" t="str">
        <f t="shared" si="43"/>
        <v/>
      </c>
    </row>
    <row r="408" spans="1:7" x14ac:dyDescent="0.25">
      <c r="A408" s="87" t="str">
        <f t="shared" si="44"/>
        <v/>
      </c>
      <c r="B408" s="78" t="str">
        <f t="shared" si="45"/>
        <v/>
      </c>
      <c r="C408" s="71" t="str">
        <f t="shared" si="46"/>
        <v/>
      </c>
      <c r="D408" s="88" t="str">
        <f t="shared" si="47"/>
        <v/>
      </c>
      <c r="E408" s="88" t="str">
        <f t="shared" si="48"/>
        <v/>
      </c>
      <c r="F408" s="88" t="str">
        <f t="shared" si="42"/>
        <v/>
      </c>
      <c r="G408" s="71" t="str">
        <f t="shared" si="43"/>
        <v/>
      </c>
    </row>
    <row r="409" spans="1:7" x14ac:dyDescent="0.25">
      <c r="A409" s="87" t="str">
        <f t="shared" si="44"/>
        <v/>
      </c>
      <c r="B409" s="78" t="str">
        <f t="shared" si="45"/>
        <v/>
      </c>
      <c r="C409" s="71" t="str">
        <f t="shared" si="46"/>
        <v/>
      </c>
      <c r="D409" s="88" t="str">
        <f t="shared" si="47"/>
        <v/>
      </c>
      <c r="E409" s="88" t="str">
        <f t="shared" si="48"/>
        <v/>
      </c>
      <c r="F409" s="88" t="str">
        <f t="shared" si="42"/>
        <v/>
      </c>
      <c r="G409" s="71" t="str">
        <f t="shared" si="43"/>
        <v/>
      </c>
    </row>
    <row r="410" spans="1:7" x14ac:dyDescent="0.25">
      <c r="A410" s="87" t="str">
        <f t="shared" si="44"/>
        <v/>
      </c>
      <c r="B410" s="78" t="str">
        <f t="shared" si="45"/>
        <v/>
      </c>
      <c r="C410" s="71" t="str">
        <f t="shared" si="46"/>
        <v/>
      </c>
      <c r="D410" s="88" t="str">
        <f t="shared" si="47"/>
        <v/>
      </c>
      <c r="E410" s="88" t="str">
        <f t="shared" si="48"/>
        <v/>
      </c>
      <c r="F410" s="88" t="str">
        <f t="shared" si="42"/>
        <v/>
      </c>
      <c r="G410" s="71" t="str">
        <f t="shared" si="43"/>
        <v/>
      </c>
    </row>
    <row r="411" spans="1:7" x14ac:dyDescent="0.25">
      <c r="A411" s="87" t="str">
        <f t="shared" si="44"/>
        <v/>
      </c>
      <c r="B411" s="78" t="str">
        <f t="shared" si="45"/>
        <v/>
      </c>
      <c r="C411" s="71" t="str">
        <f t="shared" si="46"/>
        <v/>
      </c>
      <c r="D411" s="88" t="str">
        <f t="shared" si="47"/>
        <v/>
      </c>
      <c r="E411" s="88" t="str">
        <f t="shared" si="48"/>
        <v/>
      </c>
      <c r="F411" s="88" t="str">
        <f t="shared" si="42"/>
        <v/>
      </c>
      <c r="G411" s="71" t="str">
        <f t="shared" si="43"/>
        <v/>
      </c>
    </row>
    <row r="412" spans="1:7" x14ac:dyDescent="0.25">
      <c r="A412" s="87" t="str">
        <f t="shared" si="44"/>
        <v/>
      </c>
      <c r="B412" s="78" t="str">
        <f t="shared" si="45"/>
        <v/>
      </c>
      <c r="C412" s="71" t="str">
        <f t="shared" si="46"/>
        <v/>
      </c>
      <c r="D412" s="88" t="str">
        <f t="shared" si="47"/>
        <v/>
      </c>
      <c r="E412" s="88" t="str">
        <f t="shared" si="48"/>
        <v/>
      </c>
      <c r="F412" s="88" t="str">
        <f t="shared" si="42"/>
        <v/>
      </c>
      <c r="G412" s="71" t="str">
        <f t="shared" si="43"/>
        <v/>
      </c>
    </row>
    <row r="413" spans="1:7" x14ac:dyDescent="0.25">
      <c r="A413" s="87" t="str">
        <f t="shared" si="44"/>
        <v/>
      </c>
      <c r="B413" s="78" t="str">
        <f t="shared" si="45"/>
        <v/>
      </c>
      <c r="C413" s="71" t="str">
        <f t="shared" si="46"/>
        <v/>
      </c>
      <c r="D413" s="88" t="str">
        <f t="shared" si="47"/>
        <v/>
      </c>
      <c r="E413" s="88" t="str">
        <f t="shared" si="48"/>
        <v/>
      </c>
      <c r="F413" s="88" t="str">
        <f t="shared" si="42"/>
        <v/>
      </c>
      <c r="G413" s="71" t="str">
        <f t="shared" si="43"/>
        <v/>
      </c>
    </row>
    <row r="414" spans="1:7" x14ac:dyDescent="0.25">
      <c r="A414" s="87" t="str">
        <f t="shared" si="44"/>
        <v/>
      </c>
      <c r="B414" s="78" t="str">
        <f t="shared" si="45"/>
        <v/>
      </c>
      <c r="C414" s="71" t="str">
        <f t="shared" si="46"/>
        <v/>
      </c>
      <c r="D414" s="88" t="str">
        <f t="shared" si="47"/>
        <v/>
      </c>
      <c r="E414" s="88" t="str">
        <f t="shared" si="48"/>
        <v/>
      </c>
      <c r="F414" s="88" t="str">
        <f t="shared" si="42"/>
        <v/>
      </c>
      <c r="G414" s="71" t="str">
        <f t="shared" si="43"/>
        <v/>
      </c>
    </row>
    <row r="415" spans="1:7" x14ac:dyDescent="0.25">
      <c r="A415" s="87" t="str">
        <f t="shared" si="44"/>
        <v/>
      </c>
      <c r="B415" s="78" t="str">
        <f t="shared" si="45"/>
        <v/>
      </c>
      <c r="C415" s="71" t="str">
        <f t="shared" si="46"/>
        <v/>
      </c>
      <c r="D415" s="88" t="str">
        <f t="shared" si="47"/>
        <v/>
      </c>
      <c r="E415" s="88" t="str">
        <f t="shared" si="48"/>
        <v/>
      </c>
      <c r="F415" s="88" t="str">
        <f t="shared" si="42"/>
        <v/>
      </c>
      <c r="G415" s="71" t="str">
        <f t="shared" si="43"/>
        <v/>
      </c>
    </row>
    <row r="416" spans="1:7" x14ac:dyDescent="0.25">
      <c r="A416" s="87" t="str">
        <f t="shared" si="44"/>
        <v/>
      </c>
      <c r="B416" s="78" t="str">
        <f t="shared" si="45"/>
        <v/>
      </c>
      <c r="C416" s="71" t="str">
        <f t="shared" si="46"/>
        <v/>
      </c>
      <c r="D416" s="88" t="str">
        <f t="shared" si="47"/>
        <v/>
      </c>
      <c r="E416" s="88" t="str">
        <f t="shared" si="48"/>
        <v/>
      </c>
      <c r="F416" s="88" t="str">
        <f t="shared" si="42"/>
        <v/>
      </c>
      <c r="G416" s="71" t="str">
        <f t="shared" si="43"/>
        <v/>
      </c>
    </row>
    <row r="417" spans="1:7" x14ac:dyDescent="0.25">
      <c r="A417" s="87" t="str">
        <f t="shared" si="44"/>
        <v/>
      </c>
      <c r="B417" s="78" t="str">
        <f t="shared" si="45"/>
        <v/>
      </c>
      <c r="C417" s="71" t="str">
        <f t="shared" si="46"/>
        <v/>
      </c>
      <c r="D417" s="88" t="str">
        <f t="shared" si="47"/>
        <v/>
      </c>
      <c r="E417" s="88" t="str">
        <f t="shared" si="48"/>
        <v/>
      </c>
      <c r="F417" s="88" t="str">
        <f t="shared" si="42"/>
        <v/>
      </c>
      <c r="G417" s="71" t="str">
        <f t="shared" si="43"/>
        <v/>
      </c>
    </row>
    <row r="418" spans="1:7" x14ac:dyDescent="0.25">
      <c r="A418" s="87" t="str">
        <f t="shared" si="44"/>
        <v/>
      </c>
      <c r="B418" s="78" t="str">
        <f t="shared" si="45"/>
        <v/>
      </c>
      <c r="C418" s="71" t="str">
        <f t="shared" si="46"/>
        <v/>
      </c>
      <c r="D418" s="88" t="str">
        <f t="shared" si="47"/>
        <v/>
      </c>
      <c r="E418" s="88" t="str">
        <f t="shared" si="48"/>
        <v/>
      </c>
      <c r="F418" s="88" t="str">
        <f t="shared" si="42"/>
        <v/>
      </c>
      <c r="G418" s="71" t="str">
        <f t="shared" si="43"/>
        <v/>
      </c>
    </row>
    <row r="419" spans="1:7" x14ac:dyDescent="0.25">
      <c r="A419" s="87" t="str">
        <f t="shared" si="44"/>
        <v/>
      </c>
      <c r="B419" s="78" t="str">
        <f t="shared" si="45"/>
        <v/>
      </c>
      <c r="C419" s="71" t="str">
        <f t="shared" si="46"/>
        <v/>
      </c>
      <c r="D419" s="88" t="str">
        <f t="shared" si="47"/>
        <v/>
      </c>
      <c r="E419" s="88" t="str">
        <f t="shared" si="48"/>
        <v/>
      </c>
      <c r="F419" s="88" t="str">
        <f t="shared" si="42"/>
        <v/>
      </c>
      <c r="G419" s="71" t="str">
        <f t="shared" si="43"/>
        <v/>
      </c>
    </row>
    <row r="420" spans="1:7" x14ac:dyDescent="0.25">
      <c r="A420" s="87" t="str">
        <f t="shared" si="44"/>
        <v/>
      </c>
      <c r="B420" s="78" t="str">
        <f t="shared" si="45"/>
        <v/>
      </c>
      <c r="C420" s="71" t="str">
        <f t="shared" si="46"/>
        <v/>
      </c>
      <c r="D420" s="88" t="str">
        <f t="shared" si="47"/>
        <v/>
      </c>
      <c r="E420" s="88" t="str">
        <f t="shared" si="48"/>
        <v/>
      </c>
      <c r="F420" s="88" t="str">
        <f t="shared" si="42"/>
        <v/>
      </c>
      <c r="G420" s="71" t="str">
        <f t="shared" si="43"/>
        <v/>
      </c>
    </row>
    <row r="421" spans="1:7" x14ac:dyDescent="0.25">
      <c r="A421" s="87" t="str">
        <f t="shared" si="44"/>
        <v/>
      </c>
      <c r="B421" s="78" t="str">
        <f t="shared" si="45"/>
        <v/>
      </c>
      <c r="C421" s="71" t="str">
        <f t="shared" si="46"/>
        <v/>
      </c>
      <c r="D421" s="88" t="str">
        <f t="shared" si="47"/>
        <v/>
      </c>
      <c r="E421" s="88" t="str">
        <f t="shared" si="48"/>
        <v/>
      </c>
      <c r="F421" s="88" t="str">
        <f t="shared" si="42"/>
        <v/>
      </c>
      <c r="G421" s="71" t="str">
        <f t="shared" si="43"/>
        <v/>
      </c>
    </row>
    <row r="422" spans="1:7" x14ac:dyDescent="0.25">
      <c r="A422" s="87" t="str">
        <f t="shared" si="44"/>
        <v/>
      </c>
      <c r="B422" s="78" t="str">
        <f t="shared" si="45"/>
        <v/>
      </c>
      <c r="C422" s="71" t="str">
        <f t="shared" si="46"/>
        <v/>
      </c>
      <c r="D422" s="88" t="str">
        <f t="shared" si="47"/>
        <v/>
      </c>
      <c r="E422" s="88" t="str">
        <f t="shared" si="48"/>
        <v/>
      </c>
      <c r="F422" s="88" t="str">
        <f t="shared" si="42"/>
        <v/>
      </c>
      <c r="G422" s="71" t="str">
        <f t="shared" si="43"/>
        <v/>
      </c>
    </row>
    <row r="423" spans="1:7" x14ac:dyDescent="0.25">
      <c r="A423" s="87" t="str">
        <f t="shared" si="44"/>
        <v/>
      </c>
      <c r="B423" s="78" t="str">
        <f t="shared" si="45"/>
        <v/>
      </c>
      <c r="C423" s="71" t="str">
        <f t="shared" si="46"/>
        <v/>
      </c>
      <c r="D423" s="88" t="str">
        <f t="shared" si="47"/>
        <v/>
      </c>
      <c r="E423" s="88" t="str">
        <f t="shared" si="48"/>
        <v/>
      </c>
      <c r="F423" s="88" t="str">
        <f t="shared" si="42"/>
        <v/>
      </c>
      <c r="G423" s="71" t="str">
        <f t="shared" si="43"/>
        <v/>
      </c>
    </row>
    <row r="424" spans="1:7" x14ac:dyDescent="0.25">
      <c r="A424" s="87" t="str">
        <f t="shared" si="44"/>
        <v/>
      </c>
      <c r="B424" s="78" t="str">
        <f t="shared" si="45"/>
        <v/>
      </c>
      <c r="C424" s="71" t="str">
        <f t="shared" si="46"/>
        <v/>
      </c>
      <c r="D424" s="88" t="str">
        <f t="shared" si="47"/>
        <v/>
      </c>
      <c r="E424" s="88" t="str">
        <f t="shared" si="48"/>
        <v/>
      </c>
      <c r="F424" s="88" t="str">
        <f t="shared" si="42"/>
        <v/>
      </c>
      <c r="G424" s="71" t="str">
        <f t="shared" si="43"/>
        <v/>
      </c>
    </row>
    <row r="425" spans="1:7" x14ac:dyDescent="0.25">
      <c r="A425" s="87" t="str">
        <f t="shared" si="44"/>
        <v/>
      </c>
      <c r="B425" s="78" t="str">
        <f t="shared" si="45"/>
        <v/>
      </c>
      <c r="C425" s="71" t="str">
        <f t="shared" si="46"/>
        <v/>
      </c>
      <c r="D425" s="88" t="str">
        <f t="shared" si="47"/>
        <v/>
      </c>
      <c r="E425" s="88" t="str">
        <f t="shared" si="48"/>
        <v/>
      </c>
      <c r="F425" s="88" t="str">
        <f t="shared" si="42"/>
        <v/>
      </c>
      <c r="G425" s="71" t="str">
        <f t="shared" si="43"/>
        <v/>
      </c>
    </row>
    <row r="426" spans="1:7" x14ac:dyDescent="0.25">
      <c r="A426" s="87" t="str">
        <f t="shared" si="44"/>
        <v/>
      </c>
      <c r="B426" s="78" t="str">
        <f t="shared" si="45"/>
        <v/>
      </c>
      <c r="C426" s="71" t="str">
        <f t="shared" si="46"/>
        <v/>
      </c>
      <c r="D426" s="88" t="str">
        <f t="shared" si="47"/>
        <v/>
      </c>
      <c r="E426" s="88" t="str">
        <f t="shared" si="48"/>
        <v/>
      </c>
      <c r="F426" s="88" t="str">
        <f t="shared" si="42"/>
        <v/>
      </c>
      <c r="G426" s="71" t="str">
        <f t="shared" si="43"/>
        <v/>
      </c>
    </row>
    <row r="427" spans="1:7" x14ac:dyDescent="0.25">
      <c r="A427" s="87" t="str">
        <f t="shared" si="44"/>
        <v/>
      </c>
      <c r="B427" s="78" t="str">
        <f t="shared" si="45"/>
        <v/>
      </c>
      <c r="C427" s="71" t="str">
        <f t="shared" si="46"/>
        <v/>
      </c>
      <c r="D427" s="88" t="str">
        <f t="shared" si="47"/>
        <v/>
      </c>
      <c r="E427" s="88" t="str">
        <f t="shared" si="48"/>
        <v/>
      </c>
      <c r="F427" s="88" t="str">
        <f t="shared" si="42"/>
        <v/>
      </c>
      <c r="G427" s="71" t="str">
        <f t="shared" si="43"/>
        <v/>
      </c>
    </row>
    <row r="428" spans="1:7" x14ac:dyDescent="0.25">
      <c r="A428" s="87" t="str">
        <f t="shared" si="44"/>
        <v/>
      </c>
      <c r="B428" s="78" t="str">
        <f t="shared" si="45"/>
        <v/>
      </c>
      <c r="C428" s="71" t="str">
        <f t="shared" si="46"/>
        <v/>
      </c>
      <c r="D428" s="88" t="str">
        <f t="shared" si="47"/>
        <v/>
      </c>
      <c r="E428" s="88" t="str">
        <f t="shared" si="48"/>
        <v/>
      </c>
      <c r="F428" s="88" t="str">
        <f t="shared" si="42"/>
        <v/>
      </c>
      <c r="G428" s="71" t="str">
        <f t="shared" si="43"/>
        <v/>
      </c>
    </row>
    <row r="429" spans="1:7" x14ac:dyDescent="0.25">
      <c r="A429" s="87" t="str">
        <f t="shared" si="44"/>
        <v/>
      </c>
      <c r="B429" s="78" t="str">
        <f t="shared" si="45"/>
        <v/>
      </c>
      <c r="C429" s="71" t="str">
        <f t="shared" si="46"/>
        <v/>
      </c>
      <c r="D429" s="88" t="str">
        <f t="shared" si="47"/>
        <v/>
      </c>
      <c r="E429" s="88" t="str">
        <f t="shared" si="48"/>
        <v/>
      </c>
      <c r="F429" s="88" t="str">
        <f t="shared" si="42"/>
        <v/>
      </c>
      <c r="G429" s="71" t="str">
        <f t="shared" si="43"/>
        <v/>
      </c>
    </row>
    <row r="430" spans="1:7" x14ac:dyDescent="0.25">
      <c r="A430" s="87" t="str">
        <f t="shared" si="44"/>
        <v/>
      </c>
      <c r="B430" s="78" t="str">
        <f t="shared" si="45"/>
        <v/>
      </c>
      <c r="C430" s="71" t="str">
        <f t="shared" si="46"/>
        <v/>
      </c>
      <c r="D430" s="88" t="str">
        <f t="shared" si="47"/>
        <v/>
      </c>
      <c r="E430" s="88" t="str">
        <f t="shared" si="48"/>
        <v/>
      </c>
      <c r="F430" s="88" t="str">
        <f t="shared" si="42"/>
        <v/>
      </c>
      <c r="G430" s="71" t="str">
        <f t="shared" si="43"/>
        <v/>
      </c>
    </row>
    <row r="431" spans="1:7" x14ac:dyDescent="0.25">
      <c r="A431" s="87" t="str">
        <f t="shared" si="44"/>
        <v/>
      </c>
      <c r="B431" s="78" t="str">
        <f t="shared" si="45"/>
        <v/>
      </c>
      <c r="C431" s="71" t="str">
        <f t="shared" si="46"/>
        <v/>
      </c>
      <c r="D431" s="88" t="str">
        <f t="shared" si="47"/>
        <v/>
      </c>
      <c r="E431" s="88" t="str">
        <f t="shared" si="48"/>
        <v/>
      </c>
      <c r="F431" s="88" t="str">
        <f t="shared" si="42"/>
        <v/>
      </c>
      <c r="G431" s="71" t="str">
        <f t="shared" si="43"/>
        <v/>
      </c>
    </row>
    <row r="432" spans="1:7" x14ac:dyDescent="0.25">
      <c r="A432" s="87" t="str">
        <f t="shared" si="44"/>
        <v/>
      </c>
      <c r="B432" s="78" t="str">
        <f t="shared" si="45"/>
        <v/>
      </c>
      <c r="C432" s="71" t="str">
        <f t="shared" si="46"/>
        <v/>
      </c>
      <c r="D432" s="88" t="str">
        <f t="shared" si="47"/>
        <v/>
      </c>
      <c r="E432" s="88" t="str">
        <f t="shared" si="48"/>
        <v/>
      </c>
      <c r="F432" s="88" t="str">
        <f t="shared" si="42"/>
        <v/>
      </c>
      <c r="G432" s="71" t="str">
        <f t="shared" si="43"/>
        <v/>
      </c>
    </row>
    <row r="433" spans="1:7" x14ac:dyDescent="0.25">
      <c r="A433" s="87" t="str">
        <f t="shared" si="44"/>
        <v/>
      </c>
      <c r="B433" s="78" t="str">
        <f t="shared" si="45"/>
        <v/>
      </c>
      <c r="C433" s="71" t="str">
        <f t="shared" si="46"/>
        <v/>
      </c>
      <c r="D433" s="88" t="str">
        <f t="shared" si="47"/>
        <v/>
      </c>
      <c r="E433" s="88" t="str">
        <f t="shared" si="48"/>
        <v/>
      </c>
      <c r="F433" s="88" t="str">
        <f t="shared" si="42"/>
        <v/>
      </c>
      <c r="G433" s="71" t="str">
        <f t="shared" si="43"/>
        <v/>
      </c>
    </row>
    <row r="434" spans="1:7" x14ac:dyDescent="0.25">
      <c r="A434" s="87" t="str">
        <f t="shared" si="44"/>
        <v/>
      </c>
      <c r="B434" s="78" t="str">
        <f t="shared" si="45"/>
        <v/>
      </c>
      <c r="C434" s="71" t="str">
        <f t="shared" si="46"/>
        <v/>
      </c>
      <c r="D434" s="88" t="str">
        <f t="shared" si="47"/>
        <v/>
      </c>
      <c r="E434" s="88" t="str">
        <f t="shared" si="48"/>
        <v/>
      </c>
      <c r="F434" s="88" t="str">
        <f t="shared" si="42"/>
        <v/>
      </c>
      <c r="G434" s="71" t="str">
        <f t="shared" si="43"/>
        <v/>
      </c>
    </row>
    <row r="435" spans="1:7" x14ac:dyDescent="0.25">
      <c r="A435" s="87" t="str">
        <f t="shared" si="44"/>
        <v/>
      </c>
      <c r="B435" s="78" t="str">
        <f t="shared" si="45"/>
        <v/>
      </c>
      <c r="C435" s="71" t="str">
        <f t="shared" si="46"/>
        <v/>
      </c>
      <c r="D435" s="88" t="str">
        <f t="shared" si="47"/>
        <v/>
      </c>
      <c r="E435" s="88" t="str">
        <f t="shared" si="48"/>
        <v/>
      </c>
      <c r="F435" s="88" t="str">
        <f t="shared" si="42"/>
        <v/>
      </c>
      <c r="G435" s="71" t="str">
        <f t="shared" si="43"/>
        <v/>
      </c>
    </row>
    <row r="436" spans="1:7" x14ac:dyDescent="0.25">
      <c r="A436" s="87" t="str">
        <f t="shared" si="44"/>
        <v/>
      </c>
      <c r="B436" s="78" t="str">
        <f t="shared" si="45"/>
        <v/>
      </c>
      <c r="C436" s="71" t="str">
        <f t="shared" si="46"/>
        <v/>
      </c>
      <c r="D436" s="88" t="str">
        <f t="shared" si="47"/>
        <v/>
      </c>
      <c r="E436" s="88" t="str">
        <f t="shared" si="48"/>
        <v/>
      </c>
      <c r="F436" s="88" t="str">
        <f t="shared" si="42"/>
        <v/>
      </c>
      <c r="G436" s="71" t="str">
        <f t="shared" si="43"/>
        <v/>
      </c>
    </row>
    <row r="437" spans="1:7" x14ac:dyDescent="0.25">
      <c r="A437" s="87" t="str">
        <f t="shared" si="44"/>
        <v/>
      </c>
      <c r="B437" s="78" t="str">
        <f t="shared" si="45"/>
        <v/>
      </c>
      <c r="C437" s="71" t="str">
        <f t="shared" si="46"/>
        <v/>
      </c>
      <c r="D437" s="88" t="str">
        <f t="shared" si="47"/>
        <v/>
      </c>
      <c r="E437" s="88" t="str">
        <f t="shared" si="48"/>
        <v/>
      </c>
      <c r="F437" s="88" t="str">
        <f t="shared" si="42"/>
        <v/>
      </c>
      <c r="G437" s="71" t="str">
        <f t="shared" si="43"/>
        <v/>
      </c>
    </row>
    <row r="438" spans="1:7" x14ac:dyDescent="0.25">
      <c r="A438" s="87" t="str">
        <f t="shared" si="44"/>
        <v/>
      </c>
      <c r="B438" s="78" t="str">
        <f t="shared" si="45"/>
        <v/>
      </c>
      <c r="C438" s="71" t="str">
        <f t="shared" si="46"/>
        <v/>
      </c>
      <c r="D438" s="88" t="str">
        <f t="shared" si="47"/>
        <v/>
      </c>
      <c r="E438" s="88" t="str">
        <f t="shared" si="48"/>
        <v/>
      </c>
      <c r="F438" s="88" t="str">
        <f t="shared" si="42"/>
        <v/>
      </c>
      <c r="G438" s="71" t="str">
        <f t="shared" si="43"/>
        <v/>
      </c>
    </row>
    <row r="439" spans="1:7" x14ac:dyDescent="0.25">
      <c r="A439" s="87" t="str">
        <f t="shared" si="44"/>
        <v/>
      </c>
      <c r="B439" s="78" t="str">
        <f t="shared" si="45"/>
        <v/>
      </c>
      <c r="C439" s="71" t="str">
        <f t="shared" si="46"/>
        <v/>
      </c>
      <c r="D439" s="88" t="str">
        <f t="shared" si="47"/>
        <v/>
      </c>
      <c r="E439" s="88" t="str">
        <f t="shared" si="48"/>
        <v/>
      </c>
      <c r="F439" s="88" t="str">
        <f t="shared" si="42"/>
        <v/>
      </c>
      <c r="G439" s="71" t="str">
        <f t="shared" si="43"/>
        <v/>
      </c>
    </row>
    <row r="440" spans="1:7" x14ac:dyDescent="0.25">
      <c r="A440" s="87" t="str">
        <f t="shared" si="44"/>
        <v/>
      </c>
      <c r="B440" s="78" t="str">
        <f t="shared" si="45"/>
        <v/>
      </c>
      <c r="C440" s="71" t="str">
        <f t="shared" si="46"/>
        <v/>
      </c>
      <c r="D440" s="88" t="str">
        <f t="shared" si="47"/>
        <v/>
      </c>
      <c r="E440" s="88" t="str">
        <f t="shared" si="48"/>
        <v/>
      </c>
      <c r="F440" s="88" t="str">
        <f t="shared" si="42"/>
        <v/>
      </c>
      <c r="G440" s="71" t="str">
        <f t="shared" si="43"/>
        <v/>
      </c>
    </row>
    <row r="441" spans="1:7" x14ac:dyDescent="0.25">
      <c r="A441" s="87" t="str">
        <f t="shared" si="44"/>
        <v/>
      </c>
      <c r="B441" s="78" t="str">
        <f t="shared" si="45"/>
        <v/>
      </c>
      <c r="C441" s="71" t="str">
        <f t="shared" si="46"/>
        <v/>
      </c>
      <c r="D441" s="88" t="str">
        <f t="shared" si="47"/>
        <v/>
      </c>
      <c r="E441" s="88" t="str">
        <f t="shared" si="48"/>
        <v/>
      </c>
      <c r="F441" s="88" t="str">
        <f t="shared" si="42"/>
        <v/>
      </c>
      <c r="G441" s="71" t="str">
        <f t="shared" si="43"/>
        <v/>
      </c>
    </row>
    <row r="442" spans="1:7" x14ac:dyDescent="0.25">
      <c r="A442" s="87" t="str">
        <f t="shared" si="44"/>
        <v/>
      </c>
      <c r="B442" s="78" t="str">
        <f t="shared" si="45"/>
        <v/>
      </c>
      <c r="C442" s="71" t="str">
        <f t="shared" si="46"/>
        <v/>
      </c>
      <c r="D442" s="88" t="str">
        <f t="shared" si="47"/>
        <v/>
      </c>
      <c r="E442" s="88" t="str">
        <f t="shared" si="48"/>
        <v/>
      </c>
      <c r="F442" s="88" t="str">
        <f t="shared" si="42"/>
        <v/>
      </c>
      <c r="G442" s="71" t="str">
        <f t="shared" si="43"/>
        <v/>
      </c>
    </row>
    <row r="443" spans="1:7" x14ac:dyDescent="0.25">
      <c r="A443" s="87" t="str">
        <f t="shared" si="44"/>
        <v/>
      </c>
      <c r="B443" s="78" t="str">
        <f t="shared" si="45"/>
        <v/>
      </c>
      <c r="C443" s="71" t="str">
        <f t="shared" si="46"/>
        <v/>
      </c>
      <c r="D443" s="88" t="str">
        <f t="shared" si="47"/>
        <v/>
      </c>
      <c r="E443" s="88" t="str">
        <f t="shared" si="48"/>
        <v/>
      </c>
      <c r="F443" s="88" t="str">
        <f t="shared" si="42"/>
        <v/>
      </c>
      <c r="G443" s="71" t="str">
        <f t="shared" si="43"/>
        <v/>
      </c>
    </row>
    <row r="444" spans="1:7" x14ac:dyDescent="0.25">
      <c r="A444" s="87" t="str">
        <f t="shared" si="44"/>
        <v/>
      </c>
      <c r="B444" s="78" t="str">
        <f t="shared" si="45"/>
        <v/>
      </c>
      <c r="C444" s="71" t="str">
        <f t="shared" si="46"/>
        <v/>
      </c>
      <c r="D444" s="88" t="str">
        <f t="shared" si="47"/>
        <v/>
      </c>
      <c r="E444" s="88" t="str">
        <f t="shared" si="48"/>
        <v/>
      </c>
      <c r="F444" s="88" t="str">
        <f t="shared" si="42"/>
        <v/>
      </c>
      <c r="G444" s="71" t="str">
        <f t="shared" si="43"/>
        <v/>
      </c>
    </row>
    <row r="445" spans="1:7" x14ac:dyDescent="0.25">
      <c r="A445" s="87" t="str">
        <f t="shared" si="44"/>
        <v/>
      </c>
      <c r="B445" s="78" t="str">
        <f t="shared" si="45"/>
        <v/>
      </c>
      <c r="C445" s="71" t="str">
        <f t="shared" si="46"/>
        <v/>
      </c>
      <c r="D445" s="88" t="str">
        <f t="shared" si="47"/>
        <v/>
      </c>
      <c r="E445" s="88" t="str">
        <f t="shared" si="48"/>
        <v/>
      </c>
      <c r="F445" s="88" t="str">
        <f t="shared" si="42"/>
        <v/>
      </c>
      <c r="G445" s="71" t="str">
        <f t="shared" si="43"/>
        <v/>
      </c>
    </row>
    <row r="446" spans="1:7" x14ac:dyDescent="0.25">
      <c r="A446" s="87" t="str">
        <f t="shared" si="44"/>
        <v/>
      </c>
      <c r="B446" s="78" t="str">
        <f t="shared" si="45"/>
        <v/>
      </c>
      <c r="C446" s="71" t="str">
        <f t="shared" si="46"/>
        <v/>
      </c>
      <c r="D446" s="88" t="str">
        <f t="shared" si="47"/>
        <v/>
      </c>
      <c r="E446" s="88" t="str">
        <f t="shared" si="48"/>
        <v/>
      </c>
      <c r="F446" s="88" t="str">
        <f t="shared" si="42"/>
        <v/>
      </c>
      <c r="G446" s="71" t="str">
        <f t="shared" si="43"/>
        <v/>
      </c>
    </row>
    <row r="447" spans="1:7" x14ac:dyDescent="0.25">
      <c r="A447" s="87" t="str">
        <f t="shared" si="44"/>
        <v/>
      </c>
      <c r="B447" s="78" t="str">
        <f t="shared" si="45"/>
        <v/>
      </c>
      <c r="C447" s="71" t="str">
        <f t="shared" si="46"/>
        <v/>
      </c>
      <c r="D447" s="88" t="str">
        <f t="shared" si="47"/>
        <v/>
      </c>
      <c r="E447" s="88" t="str">
        <f t="shared" si="48"/>
        <v/>
      </c>
      <c r="F447" s="88" t="str">
        <f t="shared" si="42"/>
        <v/>
      </c>
      <c r="G447" s="71" t="str">
        <f t="shared" si="43"/>
        <v/>
      </c>
    </row>
    <row r="448" spans="1:7" x14ac:dyDescent="0.25">
      <c r="A448" s="87" t="str">
        <f t="shared" si="44"/>
        <v/>
      </c>
      <c r="B448" s="78" t="str">
        <f t="shared" si="45"/>
        <v/>
      </c>
      <c r="C448" s="71" t="str">
        <f t="shared" si="46"/>
        <v/>
      </c>
      <c r="D448" s="88" t="str">
        <f t="shared" si="47"/>
        <v/>
      </c>
      <c r="E448" s="88" t="str">
        <f t="shared" si="48"/>
        <v/>
      </c>
      <c r="F448" s="88" t="str">
        <f t="shared" si="42"/>
        <v/>
      </c>
      <c r="G448" s="71" t="str">
        <f t="shared" si="43"/>
        <v/>
      </c>
    </row>
    <row r="449" spans="1:7" x14ac:dyDescent="0.25">
      <c r="A449" s="87" t="str">
        <f t="shared" si="44"/>
        <v/>
      </c>
      <c r="B449" s="78" t="str">
        <f t="shared" si="45"/>
        <v/>
      </c>
      <c r="C449" s="71" t="str">
        <f t="shared" si="46"/>
        <v/>
      </c>
      <c r="D449" s="88" t="str">
        <f t="shared" si="47"/>
        <v/>
      </c>
      <c r="E449" s="88" t="str">
        <f t="shared" si="48"/>
        <v/>
      </c>
      <c r="F449" s="88" t="str">
        <f t="shared" si="42"/>
        <v/>
      </c>
      <c r="G449" s="71" t="str">
        <f t="shared" si="43"/>
        <v/>
      </c>
    </row>
    <row r="450" spans="1:7" x14ac:dyDescent="0.25">
      <c r="A450" s="87" t="str">
        <f t="shared" si="44"/>
        <v/>
      </c>
      <c r="B450" s="78" t="str">
        <f t="shared" si="45"/>
        <v/>
      </c>
      <c r="C450" s="71" t="str">
        <f t="shared" si="46"/>
        <v/>
      </c>
      <c r="D450" s="88" t="str">
        <f t="shared" si="47"/>
        <v/>
      </c>
      <c r="E450" s="88" t="str">
        <f t="shared" si="48"/>
        <v/>
      </c>
      <c r="F450" s="88" t="str">
        <f t="shared" si="42"/>
        <v/>
      </c>
      <c r="G450" s="71" t="str">
        <f t="shared" si="43"/>
        <v/>
      </c>
    </row>
    <row r="451" spans="1:7" x14ac:dyDescent="0.25">
      <c r="A451" s="87" t="str">
        <f t="shared" si="44"/>
        <v/>
      </c>
      <c r="B451" s="78" t="str">
        <f t="shared" si="45"/>
        <v/>
      </c>
      <c r="C451" s="71" t="str">
        <f t="shared" si="46"/>
        <v/>
      </c>
      <c r="D451" s="88" t="str">
        <f t="shared" si="47"/>
        <v/>
      </c>
      <c r="E451" s="88" t="str">
        <f t="shared" si="48"/>
        <v/>
      </c>
      <c r="F451" s="88" t="str">
        <f t="shared" si="42"/>
        <v/>
      </c>
      <c r="G451" s="71" t="str">
        <f t="shared" si="43"/>
        <v/>
      </c>
    </row>
    <row r="452" spans="1:7" x14ac:dyDescent="0.25">
      <c r="A452" s="87" t="str">
        <f t="shared" si="44"/>
        <v/>
      </c>
      <c r="B452" s="78" t="str">
        <f t="shared" si="45"/>
        <v/>
      </c>
      <c r="C452" s="71" t="str">
        <f t="shared" si="46"/>
        <v/>
      </c>
      <c r="D452" s="88" t="str">
        <f t="shared" si="47"/>
        <v/>
      </c>
      <c r="E452" s="88" t="str">
        <f t="shared" si="48"/>
        <v/>
      </c>
      <c r="F452" s="88" t="str">
        <f t="shared" si="42"/>
        <v/>
      </c>
      <c r="G452" s="71" t="str">
        <f t="shared" si="43"/>
        <v/>
      </c>
    </row>
    <row r="453" spans="1:7" x14ac:dyDescent="0.25">
      <c r="A453" s="87" t="str">
        <f t="shared" si="44"/>
        <v/>
      </c>
      <c r="B453" s="78" t="str">
        <f t="shared" si="45"/>
        <v/>
      </c>
      <c r="C453" s="71" t="str">
        <f t="shared" si="46"/>
        <v/>
      </c>
      <c r="D453" s="88" t="str">
        <f t="shared" si="47"/>
        <v/>
      </c>
      <c r="E453" s="88" t="str">
        <f t="shared" si="48"/>
        <v/>
      </c>
      <c r="F453" s="88" t="str">
        <f t="shared" si="42"/>
        <v/>
      </c>
      <c r="G453" s="71" t="str">
        <f t="shared" si="43"/>
        <v/>
      </c>
    </row>
    <row r="454" spans="1:7" x14ac:dyDescent="0.25">
      <c r="A454" s="87" t="str">
        <f t="shared" si="44"/>
        <v/>
      </c>
      <c r="B454" s="78" t="str">
        <f t="shared" si="45"/>
        <v/>
      </c>
      <c r="C454" s="71" t="str">
        <f t="shared" si="46"/>
        <v/>
      </c>
      <c r="D454" s="88" t="str">
        <f t="shared" si="47"/>
        <v/>
      </c>
      <c r="E454" s="88" t="str">
        <f t="shared" si="48"/>
        <v/>
      </c>
      <c r="F454" s="88" t="str">
        <f t="shared" si="42"/>
        <v/>
      </c>
      <c r="G454" s="71" t="str">
        <f t="shared" si="43"/>
        <v/>
      </c>
    </row>
    <row r="455" spans="1:7" x14ac:dyDescent="0.25">
      <c r="A455" s="87" t="str">
        <f t="shared" si="44"/>
        <v/>
      </c>
      <c r="B455" s="78" t="str">
        <f t="shared" si="45"/>
        <v/>
      </c>
      <c r="C455" s="71" t="str">
        <f t="shared" si="46"/>
        <v/>
      </c>
      <c r="D455" s="88" t="str">
        <f t="shared" si="47"/>
        <v/>
      </c>
      <c r="E455" s="88" t="str">
        <f t="shared" si="48"/>
        <v/>
      </c>
      <c r="F455" s="88" t="str">
        <f t="shared" si="42"/>
        <v/>
      </c>
      <c r="G455" s="71" t="str">
        <f t="shared" si="43"/>
        <v/>
      </c>
    </row>
    <row r="456" spans="1:7" x14ac:dyDescent="0.25">
      <c r="A456" s="87" t="str">
        <f t="shared" si="44"/>
        <v/>
      </c>
      <c r="B456" s="78" t="str">
        <f t="shared" si="45"/>
        <v/>
      </c>
      <c r="C456" s="71" t="str">
        <f t="shared" si="46"/>
        <v/>
      </c>
      <c r="D456" s="88" t="str">
        <f t="shared" si="47"/>
        <v/>
      </c>
      <c r="E456" s="88" t="str">
        <f t="shared" si="48"/>
        <v/>
      </c>
      <c r="F456" s="88" t="str">
        <f t="shared" si="42"/>
        <v/>
      </c>
      <c r="G456" s="71" t="str">
        <f t="shared" si="43"/>
        <v/>
      </c>
    </row>
    <row r="457" spans="1:7" x14ac:dyDescent="0.25">
      <c r="A457" s="87" t="str">
        <f t="shared" si="44"/>
        <v/>
      </c>
      <c r="B457" s="78" t="str">
        <f t="shared" si="45"/>
        <v/>
      </c>
      <c r="C457" s="71" t="str">
        <f t="shared" si="46"/>
        <v/>
      </c>
      <c r="D457" s="88" t="str">
        <f t="shared" si="47"/>
        <v/>
      </c>
      <c r="E457" s="88" t="str">
        <f t="shared" si="48"/>
        <v/>
      </c>
      <c r="F457" s="88" t="str">
        <f t="shared" si="42"/>
        <v/>
      </c>
      <c r="G457" s="71" t="str">
        <f t="shared" si="43"/>
        <v/>
      </c>
    </row>
    <row r="458" spans="1:7" x14ac:dyDescent="0.25">
      <c r="A458" s="87" t="str">
        <f t="shared" si="44"/>
        <v/>
      </c>
      <c r="B458" s="78" t="str">
        <f t="shared" si="45"/>
        <v/>
      </c>
      <c r="C458" s="71" t="str">
        <f t="shared" si="46"/>
        <v/>
      </c>
      <c r="D458" s="88" t="str">
        <f t="shared" si="47"/>
        <v/>
      </c>
      <c r="E458" s="88" t="str">
        <f t="shared" si="48"/>
        <v/>
      </c>
      <c r="F458" s="88" t="str">
        <f t="shared" si="42"/>
        <v/>
      </c>
      <c r="G458" s="71" t="str">
        <f t="shared" si="43"/>
        <v/>
      </c>
    </row>
    <row r="459" spans="1:7" x14ac:dyDescent="0.25">
      <c r="A459" s="87" t="str">
        <f t="shared" si="44"/>
        <v/>
      </c>
      <c r="B459" s="78" t="str">
        <f t="shared" si="45"/>
        <v/>
      </c>
      <c r="C459" s="71" t="str">
        <f t="shared" si="46"/>
        <v/>
      </c>
      <c r="D459" s="88" t="str">
        <f t="shared" si="47"/>
        <v/>
      </c>
      <c r="E459" s="88" t="str">
        <f t="shared" si="48"/>
        <v/>
      </c>
      <c r="F459" s="88" t="str">
        <f t="shared" si="42"/>
        <v/>
      </c>
      <c r="G459" s="71" t="str">
        <f t="shared" si="43"/>
        <v/>
      </c>
    </row>
    <row r="460" spans="1:7" x14ac:dyDescent="0.25">
      <c r="A460" s="87" t="str">
        <f t="shared" si="44"/>
        <v/>
      </c>
      <c r="B460" s="78" t="str">
        <f t="shared" si="45"/>
        <v/>
      </c>
      <c r="C460" s="71" t="str">
        <f t="shared" si="46"/>
        <v/>
      </c>
      <c r="D460" s="88" t="str">
        <f t="shared" si="47"/>
        <v/>
      </c>
      <c r="E460" s="88" t="str">
        <f t="shared" si="48"/>
        <v/>
      </c>
      <c r="F460" s="88" t="str">
        <f t="shared" si="42"/>
        <v/>
      </c>
      <c r="G460" s="71" t="str">
        <f t="shared" si="43"/>
        <v/>
      </c>
    </row>
    <row r="461" spans="1:7" x14ac:dyDescent="0.25">
      <c r="A461" s="87" t="str">
        <f t="shared" si="44"/>
        <v/>
      </c>
      <c r="B461" s="78" t="str">
        <f t="shared" si="45"/>
        <v/>
      </c>
      <c r="C461" s="71" t="str">
        <f t="shared" si="46"/>
        <v/>
      </c>
      <c r="D461" s="88" t="str">
        <f t="shared" si="47"/>
        <v/>
      </c>
      <c r="E461" s="88" t="str">
        <f t="shared" si="48"/>
        <v/>
      </c>
      <c r="F461" s="88" t="str">
        <f t="shared" si="42"/>
        <v/>
      </c>
      <c r="G461" s="71" t="str">
        <f t="shared" si="43"/>
        <v/>
      </c>
    </row>
    <row r="462" spans="1:7" x14ac:dyDescent="0.25">
      <c r="A462" s="87" t="str">
        <f t="shared" si="44"/>
        <v/>
      </c>
      <c r="B462" s="78" t="str">
        <f t="shared" si="45"/>
        <v/>
      </c>
      <c r="C462" s="71" t="str">
        <f t="shared" si="46"/>
        <v/>
      </c>
      <c r="D462" s="88" t="str">
        <f t="shared" si="47"/>
        <v/>
      </c>
      <c r="E462" s="88" t="str">
        <f t="shared" si="48"/>
        <v/>
      </c>
      <c r="F462" s="88" t="str">
        <f t="shared" si="42"/>
        <v/>
      </c>
      <c r="G462" s="71" t="str">
        <f t="shared" si="43"/>
        <v/>
      </c>
    </row>
    <row r="463" spans="1:7" x14ac:dyDescent="0.25">
      <c r="A463" s="87" t="str">
        <f t="shared" si="44"/>
        <v/>
      </c>
      <c r="B463" s="78" t="str">
        <f t="shared" si="45"/>
        <v/>
      </c>
      <c r="C463" s="71" t="str">
        <f t="shared" si="46"/>
        <v/>
      </c>
      <c r="D463" s="88" t="str">
        <f t="shared" si="47"/>
        <v/>
      </c>
      <c r="E463" s="88" t="str">
        <f t="shared" si="48"/>
        <v/>
      </c>
      <c r="F463" s="88" t="str">
        <f t="shared" si="42"/>
        <v/>
      </c>
      <c r="G463" s="71" t="str">
        <f t="shared" si="43"/>
        <v/>
      </c>
    </row>
    <row r="464" spans="1:7" x14ac:dyDescent="0.25">
      <c r="A464" s="87" t="str">
        <f t="shared" si="44"/>
        <v/>
      </c>
      <c r="B464" s="78" t="str">
        <f t="shared" si="45"/>
        <v/>
      </c>
      <c r="C464" s="71" t="str">
        <f t="shared" si="46"/>
        <v/>
      </c>
      <c r="D464" s="88" t="str">
        <f t="shared" si="47"/>
        <v/>
      </c>
      <c r="E464" s="88" t="str">
        <f t="shared" si="48"/>
        <v/>
      </c>
      <c r="F464" s="88" t="str">
        <f t="shared" ref="F464:F500" si="49">IF(B464="","",SUM(D464:E464))</f>
        <v/>
      </c>
      <c r="G464" s="71" t="str">
        <f t="shared" ref="G464:G500" si="50">IF(B464="","",SUM(C464)-SUM(E464))</f>
        <v/>
      </c>
    </row>
    <row r="465" spans="1:7" x14ac:dyDescent="0.25">
      <c r="A465" s="87" t="str">
        <f t="shared" ref="A465:A500" si="51">IF(B465="","",EDATE(A464,1))</f>
        <v/>
      </c>
      <c r="B465" s="78" t="str">
        <f t="shared" ref="B465:B500" si="52">IF(B464="","",IF(SUM(B464)+1&lt;=$E$7,SUM(B464)+1,""))</f>
        <v/>
      </c>
      <c r="C465" s="71" t="str">
        <f t="shared" ref="C465:C500" si="53">IF(B465="","",G464)</f>
        <v/>
      </c>
      <c r="D465" s="88" t="str">
        <f t="shared" ref="D465:D500" si="54">IF(B465="","",IPMT($E$11/12,B465,$E$7,-$E$8,$E$9,0))</f>
        <v/>
      </c>
      <c r="E465" s="88" t="str">
        <f t="shared" ref="E465:E500" si="55">IF(B465="","",PPMT($E$11/12,B465,$E$7,-$E$8,$E$9,0))</f>
        <v/>
      </c>
      <c r="F465" s="88" t="str">
        <f t="shared" si="49"/>
        <v/>
      </c>
      <c r="G465" s="71" t="str">
        <f t="shared" si="50"/>
        <v/>
      </c>
    </row>
    <row r="466" spans="1:7" x14ac:dyDescent="0.25">
      <c r="A466" s="87" t="str">
        <f t="shared" si="51"/>
        <v/>
      </c>
      <c r="B466" s="78" t="str">
        <f t="shared" si="52"/>
        <v/>
      </c>
      <c r="C466" s="71" t="str">
        <f t="shared" si="53"/>
        <v/>
      </c>
      <c r="D466" s="88" t="str">
        <f t="shared" si="54"/>
        <v/>
      </c>
      <c r="E466" s="88" t="str">
        <f t="shared" si="55"/>
        <v/>
      </c>
      <c r="F466" s="88" t="str">
        <f t="shared" si="49"/>
        <v/>
      </c>
      <c r="G466" s="71" t="str">
        <f t="shared" si="50"/>
        <v/>
      </c>
    </row>
    <row r="467" spans="1:7" x14ac:dyDescent="0.25">
      <c r="A467" s="87" t="str">
        <f t="shared" si="51"/>
        <v/>
      </c>
      <c r="B467" s="78" t="str">
        <f t="shared" si="52"/>
        <v/>
      </c>
      <c r="C467" s="71" t="str">
        <f t="shared" si="53"/>
        <v/>
      </c>
      <c r="D467" s="88" t="str">
        <f t="shared" si="54"/>
        <v/>
      </c>
      <c r="E467" s="88" t="str">
        <f t="shared" si="55"/>
        <v/>
      </c>
      <c r="F467" s="88" t="str">
        <f t="shared" si="49"/>
        <v/>
      </c>
      <c r="G467" s="71" t="str">
        <f t="shared" si="50"/>
        <v/>
      </c>
    </row>
    <row r="468" spans="1:7" x14ac:dyDescent="0.25">
      <c r="A468" s="87" t="str">
        <f t="shared" si="51"/>
        <v/>
      </c>
      <c r="B468" s="78" t="str">
        <f t="shared" si="52"/>
        <v/>
      </c>
      <c r="C468" s="71" t="str">
        <f t="shared" si="53"/>
        <v/>
      </c>
      <c r="D468" s="88" t="str">
        <f t="shared" si="54"/>
        <v/>
      </c>
      <c r="E468" s="88" t="str">
        <f t="shared" si="55"/>
        <v/>
      </c>
      <c r="F468" s="88" t="str">
        <f t="shared" si="49"/>
        <v/>
      </c>
      <c r="G468" s="71" t="str">
        <f t="shared" si="50"/>
        <v/>
      </c>
    </row>
    <row r="469" spans="1:7" x14ac:dyDescent="0.25">
      <c r="A469" s="87" t="str">
        <f t="shared" si="51"/>
        <v/>
      </c>
      <c r="B469" s="78" t="str">
        <f t="shared" si="52"/>
        <v/>
      </c>
      <c r="C469" s="71" t="str">
        <f t="shared" si="53"/>
        <v/>
      </c>
      <c r="D469" s="88" t="str">
        <f t="shared" si="54"/>
        <v/>
      </c>
      <c r="E469" s="88" t="str">
        <f t="shared" si="55"/>
        <v/>
      </c>
      <c r="F469" s="88" t="str">
        <f t="shared" si="49"/>
        <v/>
      </c>
      <c r="G469" s="71" t="str">
        <f t="shared" si="50"/>
        <v/>
      </c>
    </row>
    <row r="470" spans="1:7" x14ac:dyDescent="0.25">
      <c r="A470" s="87" t="str">
        <f t="shared" si="51"/>
        <v/>
      </c>
      <c r="B470" s="78" t="str">
        <f t="shared" si="52"/>
        <v/>
      </c>
      <c r="C470" s="71" t="str">
        <f t="shared" si="53"/>
        <v/>
      </c>
      <c r="D470" s="88" t="str">
        <f t="shared" si="54"/>
        <v/>
      </c>
      <c r="E470" s="88" t="str">
        <f t="shared" si="55"/>
        <v/>
      </c>
      <c r="F470" s="88" t="str">
        <f t="shared" si="49"/>
        <v/>
      </c>
      <c r="G470" s="71" t="str">
        <f t="shared" si="50"/>
        <v/>
      </c>
    </row>
    <row r="471" spans="1:7" x14ac:dyDescent="0.25">
      <c r="A471" s="87" t="str">
        <f t="shared" si="51"/>
        <v/>
      </c>
      <c r="B471" s="78" t="str">
        <f t="shared" si="52"/>
        <v/>
      </c>
      <c r="C471" s="71" t="str">
        <f t="shared" si="53"/>
        <v/>
      </c>
      <c r="D471" s="88" t="str">
        <f t="shared" si="54"/>
        <v/>
      </c>
      <c r="E471" s="88" t="str">
        <f t="shared" si="55"/>
        <v/>
      </c>
      <c r="F471" s="88" t="str">
        <f t="shared" si="49"/>
        <v/>
      </c>
      <c r="G471" s="71" t="str">
        <f t="shared" si="50"/>
        <v/>
      </c>
    </row>
    <row r="472" spans="1:7" x14ac:dyDescent="0.25">
      <c r="A472" s="87" t="str">
        <f t="shared" si="51"/>
        <v/>
      </c>
      <c r="B472" s="78" t="str">
        <f t="shared" si="52"/>
        <v/>
      </c>
      <c r="C472" s="71" t="str">
        <f t="shared" si="53"/>
        <v/>
      </c>
      <c r="D472" s="88" t="str">
        <f t="shared" si="54"/>
        <v/>
      </c>
      <c r="E472" s="88" t="str">
        <f t="shared" si="55"/>
        <v/>
      </c>
      <c r="F472" s="88" t="str">
        <f t="shared" si="49"/>
        <v/>
      </c>
      <c r="G472" s="71" t="str">
        <f t="shared" si="50"/>
        <v/>
      </c>
    </row>
    <row r="473" spans="1:7" x14ac:dyDescent="0.25">
      <c r="A473" s="87" t="str">
        <f t="shared" si="51"/>
        <v/>
      </c>
      <c r="B473" s="78" t="str">
        <f t="shared" si="52"/>
        <v/>
      </c>
      <c r="C473" s="71" t="str">
        <f t="shared" si="53"/>
        <v/>
      </c>
      <c r="D473" s="88" t="str">
        <f t="shared" si="54"/>
        <v/>
      </c>
      <c r="E473" s="88" t="str">
        <f t="shared" si="55"/>
        <v/>
      </c>
      <c r="F473" s="88" t="str">
        <f t="shared" si="49"/>
        <v/>
      </c>
      <c r="G473" s="71" t="str">
        <f t="shared" si="50"/>
        <v/>
      </c>
    </row>
    <row r="474" spans="1:7" x14ac:dyDescent="0.25">
      <c r="A474" s="87" t="str">
        <f t="shared" si="51"/>
        <v/>
      </c>
      <c r="B474" s="78" t="str">
        <f t="shared" si="52"/>
        <v/>
      </c>
      <c r="C474" s="71" t="str">
        <f t="shared" si="53"/>
        <v/>
      </c>
      <c r="D474" s="88" t="str">
        <f t="shared" si="54"/>
        <v/>
      </c>
      <c r="E474" s="88" t="str">
        <f t="shared" si="55"/>
        <v/>
      </c>
      <c r="F474" s="88" t="str">
        <f t="shared" si="49"/>
        <v/>
      </c>
      <c r="G474" s="71" t="str">
        <f t="shared" si="50"/>
        <v/>
      </c>
    </row>
    <row r="475" spans="1:7" x14ac:dyDescent="0.25">
      <c r="A475" s="87" t="str">
        <f t="shared" si="51"/>
        <v/>
      </c>
      <c r="B475" s="78" t="str">
        <f t="shared" si="52"/>
        <v/>
      </c>
      <c r="C475" s="71" t="str">
        <f t="shared" si="53"/>
        <v/>
      </c>
      <c r="D475" s="88" t="str">
        <f t="shared" si="54"/>
        <v/>
      </c>
      <c r="E475" s="88" t="str">
        <f t="shared" si="55"/>
        <v/>
      </c>
      <c r="F475" s="88" t="str">
        <f t="shared" si="49"/>
        <v/>
      </c>
      <c r="G475" s="71" t="str">
        <f t="shared" si="50"/>
        <v/>
      </c>
    </row>
    <row r="476" spans="1:7" x14ac:dyDescent="0.25">
      <c r="A476" s="87" t="str">
        <f t="shared" si="51"/>
        <v/>
      </c>
      <c r="B476" s="78" t="str">
        <f t="shared" si="52"/>
        <v/>
      </c>
      <c r="C476" s="71" t="str">
        <f t="shared" si="53"/>
        <v/>
      </c>
      <c r="D476" s="88" t="str">
        <f t="shared" si="54"/>
        <v/>
      </c>
      <c r="E476" s="88" t="str">
        <f t="shared" si="55"/>
        <v/>
      </c>
      <c r="F476" s="88" t="str">
        <f t="shared" si="49"/>
        <v/>
      </c>
      <c r="G476" s="71" t="str">
        <f t="shared" si="50"/>
        <v/>
      </c>
    </row>
    <row r="477" spans="1:7" x14ac:dyDescent="0.25">
      <c r="A477" s="87" t="str">
        <f t="shared" si="51"/>
        <v/>
      </c>
      <c r="B477" s="78" t="str">
        <f t="shared" si="52"/>
        <v/>
      </c>
      <c r="C477" s="71" t="str">
        <f t="shared" si="53"/>
        <v/>
      </c>
      <c r="D477" s="88" t="str">
        <f t="shared" si="54"/>
        <v/>
      </c>
      <c r="E477" s="88" t="str">
        <f t="shared" si="55"/>
        <v/>
      </c>
      <c r="F477" s="88" t="str">
        <f t="shared" si="49"/>
        <v/>
      </c>
      <c r="G477" s="71" t="str">
        <f t="shared" si="50"/>
        <v/>
      </c>
    </row>
    <row r="478" spans="1:7" x14ac:dyDescent="0.25">
      <c r="A478" s="87" t="str">
        <f t="shared" si="51"/>
        <v/>
      </c>
      <c r="B478" s="78" t="str">
        <f t="shared" si="52"/>
        <v/>
      </c>
      <c r="C478" s="71" t="str">
        <f t="shared" si="53"/>
        <v/>
      </c>
      <c r="D478" s="88" t="str">
        <f t="shared" si="54"/>
        <v/>
      </c>
      <c r="E478" s="88" t="str">
        <f t="shared" si="55"/>
        <v/>
      </c>
      <c r="F478" s="88" t="str">
        <f t="shared" si="49"/>
        <v/>
      </c>
      <c r="G478" s="71" t="str">
        <f t="shared" si="50"/>
        <v/>
      </c>
    </row>
    <row r="479" spans="1:7" x14ac:dyDescent="0.25">
      <c r="A479" s="87" t="str">
        <f t="shared" si="51"/>
        <v/>
      </c>
      <c r="B479" s="78" t="str">
        <f t="shared" si="52"/>
        <v/>
      </c>
      <c r="C479" s="71" t="str">
        <f t="shared" si="53"/>
        <v/>
      </c>
      <c r="D479" s="88" t="str">
        <f t="shared" si="54"/>
        <v/>
      </c>
      <c r="E479" s="88" t="str">
        <f t="shared" si="55"/>
        <v/>
      </c>
      <c r="F479" s="88" t="str">
        <f t="shared" si="49"/>
        <v/>
      </c>
      <c r="G479" s="71" t="str">
        <f t="shared" si="50"/>
        <v/>
      </c>
    </row>
    <row r="480" spans="1:7" x14ac:dyDescent="0.25">
      <c r="A480" s="87" t="str">
        <f t="shared" si="51"/>
        <v/>
      </c>
      <c r="B480" s="78" t="str">
        <f t="shared" si="52"/>
        <v/>
      </c>
      <c r="C480" s="71" t="str">
        <f t="shared" si="53"/>
        <v/>
      </c>
      <c r="D480" s="88" t="str">
        <f t="shared" si="54"/>
        <v/>
      </c>
      <c r="E480" s="88" t="str">
        <f t="shared" si="55"/>
        <v/>
      </c>
      <c r="F480" s="88" t="str">
        <f t="shared" si="49"/>
        <v/>
      </c>
      <c r="G480" s="71" t="str">
        <f t="shared" si="50"/>
        <v/>
      </c>
    </row>
    <row r="481" spans="1:7" x14ac:dyDescent="0.25">
      <c r="A481" s="87" t="str">
        <f t="shared" si="51"/>
        <v/>
      </c>
      <c r="B481" s="78" t="str">
        <f t="shared" si="52"/>
        <v/>
      </c>
      <c r="C481" s="71" t="str">
        <f t="shared" si="53"/>
        <v/>
      </c>
      <c r="D481" s="88" t="str">
        <f t="shared" si="54"/>
        <v/>
      </c>
      <c r="E481" s="88" t="str">
        <f t="shared" si="55"/>
        <v/>
      </c>
      <c r="F481" s="88" t="str">
        <f t="shared" si="49"/>
        <v/>
      </c>
      <c r="G481" s="71" t="str">
        <f t="shared" si="50"/>
        <v/>
      </c>
    </row>
    <row r="482" spans="1:7" x14ac:dyDescent="0.25">
      <c r="A482" s="87" t="str">
        <f t="shared" si="51"/>
        <v/>
      </c>
      <c r="B482" s="78" t="str">
        <f t="shared" si="52"/>
        <v/>
      </c>
      <c r="C482" s="71" t="str">
        <f t="shared" si="53"/>
        <v/>
      </c>
      <c r="D482" s="88" t="str">
        <f t="shared" si="54"/>
        <v/>
      </c>
      <c r="E482" s="88" t="str">
        <f t="shared" si="55"/>
        <v/>
      </c>
      <c r="F482" s="88" t="str">
        <f t="shared" si="49"/>
        <v/>
      </c>
      <c r="G482" s="71" t="str">
        <f t="shared" si="50"/>
        <v/>
      </c>
    </row>
    <row r="483" spans="1:7" x14ac:dyDescent="0.25">
      <c r="A483" s="87" t="str">
        <f t="shared" si="51"/>
        <v/>
      </c>
      <c r="B483" s="78" t="str">
        <f t="shared" si="52"/>
        <v/>
      </c>
      <c r="C483" s="71" t="str">
        <f t="shared" si="53"/>
        <v/>
      </c>
      <c r="D483" s="88" t="str">
        <f t="shared" si="54"/>
        <v/>
      </c>
      <c r="E483" s="88" t="str">
        <f t="shared" si="55"/>
        <v/>
      </c>
      <c r="F483" s="88" t="str">
        <f t="shared" si="49"/>
        <v/>
      </c>
      <c r="G483" s="71" t="str">
        <f t="shared" si="50"/>
        <v/>
      </c>
    </row>
    <row r="484" spans="1:7" x14ac:dyDescent="0.25">
      <c r="A484" s="87" t="str">
        <f t="shared" si="51"/>
        <v/>
      </c>
      <c r="B484" s="78" t="str">
        <f t="shared" si="52"/>
        <v/>
      </c>
      <c r="C484" s="71" t="str">
        <f t="shared" si="53"/>
        <v/>
      </c>
      <c r="D484" s="88" t="str">
        <f t="shared" si="54"/>
        <v/>
      </c>
      <c r="E484" s="88" t="str">
        <f t="shared" si="55"/>
        <v/>
      </c>
      <c r="F484" s="88" t="str">
        <f t="shared" si="49"/>
        <v/>
      </c>
      <c r="G484" s="71" t="str">
        <f t="shared" si="50"/>
        <v/>
      </c>
    </row>
    <row r="485" spans="1:7" x14ac:dyDescent="0.25">
      <c r="A485" s="87" t="str">
        <f t="shared" si="51"/>
        <v/>
      </c>
      <c r="B485" s="78" t="str">
        <f t="shared" si="52"/>
        <v/>
      </c>
      <c r="C485" s="71" t="str">
        <f t="shared" si="53"/>
        <v/>
      </c>
      <c r="D485" s="88" t="str">
        <f t="shared" si="54"/>
        <v/>
      </c>
      <c r="E485" s="88" t="str">
        <f t="shared" si="55"/>
        <v/>
      </c>
      <c r="F485" s="88" t="str">
        <f t="shared" si="49"/>
        <v/>
      </c>
      <c r="G485" s="71" t="str">
        <f t="shared" si="50"/>
        <v/>
      </c>
    </row>
    <row r="486" spans="1:7" x14ac:dyDescent="0.25">
      <c r="A486" s="87" t="str">
        <f t="shared" si="51"/>
        <v/>
      </c>
      <c r="B486" s="78" t="str">
        <f t="shared" si="52"/>
        <v/>
      </c>
      <c r="C486" s="71" t="str">
        <f t="shared" si="53"/>
        <v/>
      </c>
      <c r="D486" s="88" t="str">
        <f t="shared" si="54"/>
        <v/>
      </c>
      <c r="E486" s="88" t="str">
        <f t="shared" si="55"/>
        <v/>
      </c>
      <c r="F486" s="88" t="str">
        <f t="shared" si="49"/>
        <v/>
      </c>
      <c r="G486" s="71" t="str">
        <f t="shared" si="50"/>
        <v/>
      </c>
    </row>
    <row r="487" spans="1:7" x14ac:dyDescent="0.25">
      <c r="A487" s="87" t="str">
        <f t="shared" si="51"/>
        <v/>
      </c>
      <c r="B487" s="78" t="str">
        <f t="shared" si="52"/>
        <v/>
      </c>
      <c r="C487" s="71" t="str">
        <f t="shared" si="53"/>
        <v/>
      </c>
      <c r="D487" s="88" t="str">
        <f t="shared" si="54"/>
        <v/>
      </c>
      <c r="E487" s="88" t="str">
        <f t="shared" si="55"/>
        <v/>
      </c>
      <c r="F487" s="88" t="str">
        <f t="shared" si="49"/>
        <v/>
      </c>
      <c r="G487" s="71" t="str">
        <f t="shared" si="50"/>
        <v/>
      </c>
    </row>
    <row r="488" spans="1:7" x14ac:dyDescent="0.25">
      <c r="A488" s="87" t="str">
        <f t="shared" si="51"/>
        <v/>
      </c>
      <c r="B488" s="78" t="str">
        <f t="shared" si="52"/>
        <v/>
      </c>
      <c r="C488" s="71" t="str">
        <f t="shared" si="53"/>
        <v/>
      </c>
      <c r="D488" s="88" t="str">
        <f t="shared" si="54"/>
        <v/>
      </c>
      <c r="E488" s="88" t="str">
        <f t="shared" si="55"/>
        <v/>
      </c>
      <c r="F488" s="88" t="str">
        <f t="shared" si="49"/>
        <v/>
      </c>
      <c r="G488" s="71" t="str">
        <f t="shared" si="50"/>
        <v/>
      </c>
    </row>
    <row r="489" spans="1:7" x14ac:dyDescent="0.25">
      <c r="A489" s="87" t="str">
        <f t="shared" si="51"/>
        <v/>
      </c>
      <c r="B489" s="78" t="str">
        <f t="shared" si="52"/>
        <v/>
      </c>
      <c r="C489" s="71" t="str">
        <f t="shared" si="53"/>
        <v/>
      </c>
      <c r="D489" s="88" t="str">
        <f t="shared" si="54"/>
        <v/>
      </c>
      <c r="E489" s="88" t="str">
        <f t="shared" si="55"/>
        <v/>
      </c>
      <c r="F489" s="88" t="str">
        <f t="shared" si="49"/>
        <v/>
      </c>
      <c r="G489" s="71" t="str">
        <f t="shared" si="50"/>
        <v/>
      </c>
    </row>
    <row r="490" spans="1:7" x14ac:dyDescent="0.25">
      <c r="A490" s="87" t="str">
        <f t="shared" si="51"/>
        <v/>
      </c>
      <c r="B490" s="78" t="str">
        <f t="shared" si="52"/>
        <v/>
      </c>
      <c r="C490" s="71" t="str">
        <f t="shared" si="53"/>
        <v/>
      </c>
      <c r="D490" s="88" t="str">
        <f t="shared" si="54"/>
        <v/>
      </c>
      <c r="E490" s="88" t="str">
        <f t="shared" si="55"/>
        <v/>
      </c>
      <c r="F490" s="88" t="str">
        <f t="shared" si="49"/>
        <v/>
      </c>
      <c r="G490" s="71" t="str">
        <f t="shared" si="50"/>
        <v/>
      </c>
    </row>
    <row r="491" spans="1:7" x14ac:dyDescent="0.25">
      <c r="A491" s="87" t="str">
        <f t="shared" si="51"/>
        <v/>
      </c>
      <c r="B491" s="78" t="str">
        <f t="shared" si="52"/>
        <v/>
      </c>
      <c r="C491" s="71" t="str">
        <f t="shared" si="53"/>
        <v/>
      </c>
      <c r="D491" s="88" t="str">
        <f t="shared" si="54"/>
        <v/>
      </c>
      <c r="E491" s="88" t="str">
        <f t="shared" si="55"/>
        <v/>
      </c>
      <c r="F491" s="88" t="str">
        <f t="shared" si="49"/>
        <v/>
      </c>
      <c r="G491" s="71" t="str">
        <f t="shared" si="50"/>
        <v/>
      </c>
    </row>
    <row r="492" spans="1:7" x14ac:dyDescent="0.25">
      <c r="A492" s="87" t="str">
        <f t="shared" si="51"/>
        <v/>
      </c>
      <c r="B492" s="78" t="str">
        <f t="shared" si="52"/>
        <v/>
      </c>
      <c r="C492" s="71" t="str">
        <f t="shared" si="53"/>
        <v/>
      </c>
      <c r="D492" s="88" t="str">
        <f t="shared" si="54"/>
        <v/>
      </c>
      <c r="E492" s="88" t="str">
        <f t="shared" si="55"/>
        <v/>
      </c>
      <c r="F492" s="88" t="str">
        <f t="shared" si="49"/>
        <v/>
      </c>
      <c r="G492" s="71" t="str">
        <f t="shared" si="50"/>
        <v/>
      </c>
    </row>
    <row r="493" spans="1:7" x14ac:dyDescent="0.25">
      <c r="A493" s="87" t="str">
        <f t="shared" si="51"/>
        <v/>
      </c>
      <c r="B493" s="78" t="str">
        <f t="shared" si="52"/>
        <v/>
      </c>
      <c r="C493" s="71" t="str">
        <f t="shared" si="53"/>
        <v/>
      </c>
      <c r="D493" s="88" t="str">
        <f t="shared" si="54"/>
        <v/>
      </c>
      <c r="E493" s="88" t="str">
        <f t="shared" si="55"/>
        <v/>
      </c>
      <c r="F493" s="88" t="str">
        <f t="shared" si="49"/>
        <v/>
      </c>
      <c r="G493" s="71" t="str">
        <f t="shared" si="50"/>
        <v/>
      </c>
    </row>
    <row r="494" spans="1:7" x14ac:dyDescent="0.25">
      <c r="A494" s="87" t="str">
        <f t="shared" si="51"/>
        <v/>
      </c>
      <c r="B494" s="78" t="str">
        <f t="shared" si="52"/>
        <v/>
      </c>
      <c r="C494" s="71" t="str">
        <f t="shared" si="53"/>
        <v/>
      </c>
      <c r="D494" s="88" t="str">
        <f t="shared" si="54"/>
        <v/>
      </c>
      <c r="E494" s="88" t="str">
        <f t="shared" si="55"/>
        <v/>
      </c>
      <c r="F494" s="88" t="str">
        <f t="shared" si="49"/>
        <v/>
      </c>
      <c r="G494" s="71" t="str">
        <f t="shared" si="50"/>
        <v/>
      </c>
    </row>
    <row r="495" spans="1:7" x14ac:dyDescent="0.25">
      <c r="A495" s="87" t="str">
        <f t="shared" si="51"/>
        <v/>
      </c>
      <c r="B495" s="78" t="str">
        <f t="shared" si="52"/>
        <v/>
      </c>
      <c r="C495" s="71" t="str">
        <f t="shared" si="53"/>
        <v/>
      </c>
      <c r="D495" s="88" t="str">
        <f t="shared" si="54"/>
        <v/>
      </c>
      <c r="E495" s="88" t="str">
        <f t="shared" si="55"/>
        <v/>
      </c>
      <c r="F495" s="88" t="str">
        <f t="shared" si="49"/>
        <v/>
      </c>
      <c r="G495" s="71" t="str">
        <f t="shared" si="50"/>
        <v/>
      </c>
    </row>
    <row r="496" spans="1:7" x14ac:dyDescent="0.25">
      <c r="A496" s="87" t="str">
        <f t="shared" si="51"/>
        <v/>
      </c>
      <c r="B496" s="78" t="str">
        <f t="shared" si="52"/>
        <v/>
      </c>
      <c r="C496" s="71" t="str">
        <f t="shared" si="53"/>
        <v/>
      </c>
      <c r="D496" s="88" t="str">
        <f t="shared" si="54"/>
        <v/>
      </c>
      <c r="E496" s="88" t="str">
        <f t="shared" si="55"/>
        <v/>
      </c>
      <c r="F496" s="88" t="str">
        <f t="shared" si="49"/>
        <v/>
      </c>
      <c r="G496" s="71" t="str">
        <f t="shared" si="50"/>
        <v/>
      </c>
    </row>
    <row r="497" spans="1:7" x14ac:dyDescent="0.25">
      <c r="A497" s="87" t="str">
        <f t="shared" si="51"/>
        <v/>
      </c>
      <c r="B497" s="78" t="str">
        <f t="shared" si="52"/>
        <v/>
      </c>
      <c r="C497" s="71" t="str">
        <f t="shared" si="53"/>
        <v/>
      </c>
      <c r="D497" s="88" t="str">
        <f t="shared" si="54"/>
        <v/>
      </c>
      <c r="E497" s="88" t="str">
        <f t="shared" si="55"/>
        <v/>
      </c>
      <c r="F497" s="88" t="str">
        <f t="shared" si="49"/>
        <v/>
      </c>
      <c r="G497" s="71" t="str">
        <f t="shared" si="50"/>
        <v/>
      </c>
    </row>
    <row r="498" spans="1:7" x14ac:dyDescent="0.25">
      <c r="A498" s="87" t="str">
        <f t="shared" si="51"/>
        <v/>
      </c>
      <c r="B498" s="78" t="str">
        <f t="shared" si="52"/>
        <v/>
      </c>
      <c r="C498" s="71" t="str">
        <f t="shared" si="53"/>
        <v/>
      </c>
      <c r="D498" s="88" t="str">
        <f t="shared" si="54"/>
        <v/>
      </c>
      <c r="E498" s="88" t="str">
        <f t="shared" si="55"/>
        <v/>
      </c>
      <c r="F498" s="88" t="str">
        <f t="shared" si="49"/>
        <v/>
      </c>
      <c r="G498" s="71" t="str">
        <f t="shared" si="50"/>
        <v/>
      </c>
    </row>
    <row r="499" spans="1:7" x14ac:dyDescent="0.25">
      <c r="A499" s="87" t="str">
        <f t="shared" si="51"/>
        <v/>
      </c>
      <c r="B499" s="78" t="str">
        <f t="shared" si="52"/>
        <v/>
      </c>
      <c r="C499" s="71" t="str">
        <f t="shared" si="53"/>
        <v/>
      </c>
      <c r="D499" s="88" t="str">
        <f t="shared" si="54"/>
        <v/>
      </c>
      <c r="E499" s="88" t="str">
        <f t="shared" si="55"/>
        <v/>
      </c>
      <c r="F499" s="88" t="str">
        <f t="shared" si="49"/>
        <v/>
      </c>
      <c r="G499" s="71" t="str">
        <f t="shared" si="50"/>
        <v/>
      </c>
    </row>
    <row r="500" spans="1:7" x14ac:dyDescent="0.25">
      <c r="A500" s="87" t="str">
        <f t="shared" si="51"/>
        <v/>
      </c>
      <c r="B500" s="78" t="str">
        <f t="shared" si="52"/>
        <v/>
      </c>
      <c r="C500" s="71" t="str">
        <f t="shared" si="53"/>
        <v/>
      </c>
      <c r="D500" s="88" t="str">
        <f t="shared" si="54"/>
        <v/>
      </c>
      <c r="E500" s="88" t="str">
        <f t="shared" si="55"/>
        <v/>
      </c>
      <c r="F500" s="88" t="str">
        <f t="shared" si="49"/>
        <v/>
      </c>
      <c r="G500" s="71" t="str">
        <f t="shared" si="50"/>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5F25KTUSNP4X-205032580-160412</_dlc_DocId>
    <_dlc_DocIdUrl xmlns="d65e48b5-f38d-431e-9b4f-47403bf4583f">
      <Url>https://rkas.sharepoint.com/Kliendisuhted/_layouts/15/DocIdRedir.aspx?ID=5F25KTUSNP4X-205032580-160412</Url>
      <Description>5F25KTUSNP4X-205032580-160412</Description>
    </_dlc_DocIdUrl>
  </documentManagement>
</p:properties>
</file>

<file path=customXml/itemProps1.xml><?xml version="1.0" encoding="utf-8"?>
<ds:datastoreItem xmlns:ds="http://schemas.openxmlformats.org/officeDocument/2006/customXml" ds:itemID="{E7944819-A06A-4155-8D23-8B67BC823B83}">
  <ds:schemaRefs>
    <ds:schemaRef ds:uri="http://schemas.microsoft.com/office/2006/metadata/longProperties"/>
  </ds:schemaRefs>
</ds:datastoreItem>
</file>

<file path=customXml/itemProps2.xml><?xml version="1.0" encoding="utf-8"?>
<ds:datastoreItem xmlns:ds="http://schemas.openxmlformats.org/officeDocument/2006/customXml" ds:itemID="{45FE2E82-3084-4701-9F26-B01FD52D8383}">
  <ds:schemaRefs>
    <ds:schemaRef ds:uri="http://schemas.microsoft.com/sharepoint/v3/contenttype/forms"/>
  </ds:schemaRefs>
</ds:datastoreItem>
</file>

<file path=customXml/itemProps3.xml><?xml version="1.0" encoding="utf-8"?>
<ds:datastoreItem xmlns:ds="http://schemas.openxmlformats.org/officeDocument/2006/customXml" ds:itemID="{357B45AF-FF6E-4D88-8919-6EBFE1C772E7}">
  <ds:schemaRefs>
    <ds:schemaRef ds:uri="http://schemas.microsoft.com/sharepoint/events"/>
  </ds:schemaRefs>
</ds:datastoreItem>
</file>

<file path=customXml/itemProps4.xml><?xml version="1.0" encoding="utf-8"?>
<ds:datastoreItem xmlns:ds="http://schemas.openxmlformats.org/officeDocument/2006/customXml" ds:itemID="{081CE152-AF30-4387-9B1A-F6875D44F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0F0F66C6-60F2-42BE-BAF6-C077407AC6D0}">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Lisa 3</vt:lpstr>
      <vt:lpstr>Annuiteetgraafik BIL</vt:lpstr>
      <vt:lpstr>Annuiteetgraafik BIL lisanduv</vt:lpstr>
      <vt:lpstr>Annuiteetgraafik INV</vt:lpstr>
      <vt:lpstr>Annuiteetgraafik (Lisa 6.2)</vt:lpstr>
      <vt:lpstr>Annuiteetgraafik (Lisa 6.3)</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MargitD</dc:creator>
  <cp:keywords/>
  <dc:description/>
  <cp:lastModifiedBy>Liis Rouhijainen</cp:lastModifiedBy>
  <cp:revision/>
  <dcterms:created xsi:type="dcterms:W3CDTF">2009-11-20T06:24:07Z</dcterms:created>
  <dcterms:modified xsi:type="dcterms:W3CDTF">2024-10-30T12:24:29Z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Kontrollitud">
    <vt:lpwstr/>
  </property>
  <property fmtid="{D5CDD505-2E9C-101B-9397-08002B2CF9AE}" pid="7" name="ContentTypeId">
    <vt:lpwstr>0x01010040C1E66C1C12A5448E2DE15E59C4812C</vt:lpwstr>
  </property>
  <property fmtid="{D5CDD505-2E9C-101B-9397-08002B2CF9AE}" pid="8" name="MediaServiceImageTags">
    <vt:lpwstr/>
  </property>
  <property fmtid="{D5CDD505-2E9C-101B-9397-08002B2CF9AE}" pid="9" name="_dlc_DocIdItemGuid">
    <vt:lpwstr>546e5504-de61-4c5b-9b97-6a5c5efe6ceb</vt:lpwstr>
  </property>
</Properties>
</file>